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terriele/Desktop/"/>
    </mc:Choice>
  </mc:AlternateContent>
  <xr:revisionPtr revIDLastSave="0" documentId="8_{539FA5F6-AD34-9B46-BF52-BF02021E6A49}" xr6:coauthVersionLast="45" xr6:coauthVersionMax="45" xr10:uidLastSave="{00000000-0000-0000-0000-000000000000}"/>
  <bookViews>
    <workbookView xWindow="100" yWindow="460" windowWidth="28700" windowHeight="17380" tabRatio="716"/>
  </bookViews>
  <sheets>
    <sheet name="Поршневые" sheetId="1" r:id="rId1"/>
  </sheets>
  <definedNames>
    <definedName name="_xlnm.Print_Area" localSheetId="0">Поршневые!$A$1:$H$989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53" i="1" l="1"/>
  <c r="I534" i="1"/>
  <c r="I513" i="1"/>
  <c r="I250" i="1"/>
  <c r="I2" i="1"/>
  <c r="H2" i="1"/>
  <c r="J157" i="1"/>
  <c r="J156" i="1"/>
  <c r="J114" i="1"/>
  <c r="J109" i="1"/>
  <c r="J103" i="1"/>
  <c r="J98" i="1"/>
  <c r="J93" i="1"/>
  <c r="J88" i="1"/>
  <c r="J13" i="1"/>
  <c r="G964" i="1"/>
  <c r="G963" i="1"/>
  <c r="G962" i="1"/>
  <c r="G961" i="1"/>
  <c r="J71" i="1"/>
  <c r="J66" i="1"/>
  <c r="J61" i="1"/>
  <c r="J56" i="1"/>
  <c r="J51" i="1"/>
  <c r="J47" i="1"/>
  <c r="J44" i="1"/>
  <c r="J38" i="1"/>
  <c r="J33" i="1"/>
  <c r="J502" i="1"/>
  <c r="J973" i="1"/>
  <c r="J971" i="1"/>
  <c r="J970" i="1"/>
  <c r="J969" i="1"/>
  <c r="J968" i="1"/>
  <c r="J967" i="1"/>
  <c r="J966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00" i="1"/>
  <c r="J899" i="1"/>
  <c r="J898" i="1"/>
  <c r="J897" i="1"/>
  <c r="J896" i="1"/>
  <c r="J895" i="1"/>
  <c r="J894" i="1"/>
  <c r="J893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1" i="1"/>
  <c r="J660" i="1"/>
  <c r="J659" i="1"/>
  <c r="J504" i="1"/>
  <c r="J503" i="1"/>
  <c r="J501" i="1"/>
  <c r="J500" i="1"/>
  <c r="J499" i="1"/>
  <c r="J498" i="1"/>
  <c r="J497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6" i="1"/>
  <c r="J465" i="1"/>
  <c r="J464" i="1"/>
  <c r="J463" i="1"/>
  <c r="J462" i="1"/>
  <c r="J461" i="1"/>
  <c r="J460" i="1"/>
  <c r="J459" i="1"/>
  <c r="J458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84" i="1"/>
  <c r="J83" i="1"/>
  <c r="J82" i="1"/>
  <c r="J81" i="1"/>
  <c r="J80" i="1"/>
  <c r="J79" i="1"/>
  <c r="J78" i="1"/>
  <c r="J77" i="1"/>
  <c r="J76" i="1"/>
  <c r="J75" i="1"/>
  <c r="J26" i="1"/>
  <c r="J25" i="1"/>
  <c r="J24" i="1"/>
  <c r="J23" i="1"/>
  <c r="J22" i="1"/>
  <c r="J21" i="1"/>
  <c r="J15" i="1"/>
  <c r="J14" i="1"/>
  <c r="J155" i="1"/>
  <c r="J154" i="1"/>
  <c r="J153" i="1"/>
  <c r="J152" i="1"/>
  <c r="J151" i="1"/>
  <c r="J150" i="1"/>
  <c r="J149" i="1"/>
  <c r="J148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4" i="1"/>
  <c r="J175" i="1"/>
  <c r="J173" i="1"/>
  <c r="G533" i="1"/>
  <c r="G534" i="1" s="1"/>
  <c r="G521" i="1"/>
  <c r="G522" i="1"/>
  <c r="G142" i="1"/>
  <c r="G135" i="1"/>
  <c r="G530" i="1"/>
  <c r="G529" i="1"/>
  <c r="G528" i="1"/>
  <c r="G292" i="1"/>
  <c r="G163" i="1"/>
  <c r="G170" i="1"/>
  <c r="G954" i="1"/>
  <c r="G890" i="1"/>
  <c r="G855" i="1"/>
  <c r="G861" i="1"/>
  <c r="G869" i="1"/>
  <c r="G842" i="1"/>
  <c r="G835" i="1"/>
  <c r="G821" i="1"/>
  <c r="G813" i="1"/>
  <c r="G800" i="1"/>
  <c r="G794" i="1"/>
  <c r="G787" i="1"/>
  <c r="G780" i="1"/>
  <c r="G774" i="1"/>
  <c r="G764" i="1"/>
  <c r="G763" i="1"/>
  <c r="G761" i="1"/>
  <c r="G758" i="1"/>
  <c r="G751" i="1"/>
  <c r="G745" i="1"/>
  <c r="G737" i="1"/>
  <c r="G736" i="1"/>
  <c r="G735" i="1"/>
  <c r="G733" i="1"/>
  <c r="G730" i="1"/>
  <c r="G723" i="1"/>
  <c r="G646" i="1"/>
  <c r="G645" i="1"/>
  <c r="G644" i="1"/>
  <c r="G643" i="1"/>
  <c r="G642" i="1"/>
  <c r="G641" i="1"/>
  <c r="G638" i="1"/>
  <c r="G637" i="1"/>
  <c r="G635" i="1"/>
  <c r="G634" i="1"/>
  <c r="G630" i="1"/>
  <c r="G629" i="1"/>
  <c r="G628" i="1"/>
  <c r="G636" i="1"/>
  <c r="G627" i="1"/>
  <c r="G620" i="1"/>
  <c r="G615" i="1"/>
  <c r="G608" i="1"/>
  <c r="G590" i="1"/>
  <c r="G578" i="1"/>
  <c r="G576" i="1"/>
  <c r="G575" i="1"/>
  <c r="G569" i="1"/>
  <c r="G562" i="1"/>
  <c r="G585" i="1"/>
  <c r="G552" i="1"/>
  <c r="G549" i="1"/>
  <c r="G538" i="1"/>
  <c r="G536" i="1"/>
  <c r="G519" i="1"/>
  <c r="G531" i="1"/>
  <c r="G516" i="1"/>
  <c r="G510" i="1"/>
  <c r="G508" i="1"/>
  <c r="G507" i="1"/>
  <c r="G434" i="1"/>
  <c r="G433" i="1"/>
  <c r="G432" i="1"/>
  <c r="G431" i="1"/>
  <c r="G415" i="1"/>
  <c r="G413" i="1"/>
  <c r="G412" i="1"/>
  <c r="G401" i="1"/>
  <c r="G399" i="1"/>
  <c r="G389" i="1"/>
  <c r="G387" i="1"/>
  <c r="G373" i="1"/>
  <c r="G362" i="1"/>
  <c r="G336" i="1"/>
  <c r="G310" i="1"/>
  <c r="G313" i="1"/>
  <c r="G299" i="1"/>
  <c r="G298" i="1"/>
  <c r="G305" i="1"/>
  <c r="G297" i="1"/>
  <c r="G286" i="1"/>
  <c r="G258" i="1"/>
  <c r="G234" i="1"/>
  <c r="G164" i="1"/>
  <c r="G171" i="1" s="1"/>
  <c r="G162" i="1"/>
  <c r="G169" i="1" s="1"/>
  <c r="G161" i="1"/>
  <c r="G168" i="1" s="1"/>
  <c r="G160" i="1"/>
  <c r="G167" i="1" s="1"/>
  <c r="G159" i="1"/>
  <c r="G166" i="1" s="1"/>
  <c r="G146" i="1"/>
  <c r="G145" i="1"/>
  <c r="G144" i="1"/>
  <c r="G143" i="1"/>
  <c r="G139" i="1"/>
  <c r="G138" i="1"/>
  <c r="G137" i="1"/>
  <c r="G136" i="1"/>
  <c r="G640" i="1"/>
  <c r="G633" i="1"/>
  <c r="G626" i="1"/>
  <c r="G860" i="1"/>
  <c r="G862" i="1"/>
  <c r="G858" i="1"/>
  <c r="G849" i="1"/>
  <c r="G848" i="1"/>
  <c r="G847" i="1"/>
  <c r="G845" i="1"/>
  <c r="G801" i="1"/>
  <c r="G799" i="1"/>
  <c r="G797" i="1"/>
  <c r="G321" i="1"/>
  <c r="G323" i="1"/>
  <c r="G325" i="1"/>
  <c r="G324" i="1"/>
  <c r="G322" i="1"/>
  <c r="G263" i="1"/>
  <c r="G262" i="1"/>
  <c r="G261" i="1"/>
  <c r="G260" i="1"/>
  <c r="G259" i="1"/>
  <c r="G830" i="1"/>
  <c r="G829" i="1"/>
  <c r="G828" i="1"/>
  <c r="G827" i="1"/>
  <c r="G826" i="1"/>
  <c r="G824" i="1"/>
  <c r="G453" i="1"/>
  <c r="G455" i="1"/>
  <c r="G454" i="1"/>
  <c r="G452" i="1"/>
  <c r="G451" i="1"/>
  <c r="G450" i="1"/>
  <c r="G956" i="1"/>
  <c r="G952" i="1"/>
  <c r="G923" i="1"/>
  <c r="G918" i="1"/>
  <c r="G911" i="1"/>
  <c r="G910" i="1"/>
  <c r="G903" i="1"/>
  <c r="G601" i="1"/>
  <c r="G600" i="1"/>
  <c r="G599" i="1"/>
  <c r="G598" i="1"/>
  <c r="G597" i="1"/>
  <c r="G596" i="1"/>
  <c r="G553" i="1"/>
  <c r="G557" i="1"/>
  <c r="G556" i="1"/>
  <c r="G555" i="1"/>
  <c r="G55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5" i="1" s="1"/>
  <c r="A41" i="1" s="1"/>
  <c r="A47" i="1" s="1"/>
  <c r="A48" i="1" s="1"/>
  <c r="A53" i="1" s="1"/>
  <c r="A59" i="1" s="1"/>
  <c r="A63" i="1" s="1"/>
  <c r="A68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91" i="1" s="1"/>
  <c r="A96" i="1" s="1"/>
  <c r="A101" i="1" s="1"/>
  <c r="A107" i="1" s="1"/>
  <c r="A112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41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5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4" i="1" s="1"/>
  <c r="A218" i="1" s="1"/>
  <c r="A224" i="1" s="1"/>
  <c r="A231" i="1" s="1"/>
  <c r="A239" i="1" s="1"/>
  <c r="A240" i="1" s="1"/>
  <c r="A244" i="1" s="1"/>
  <c r="A250" i="1" s="1"/>
  <c r="A257" i="1" s="1"/>
  <c r="A264" i="1" s="1"/>
  <c r="A265" i="1" s="1"/>
  <c r="A269" i="1" s="1"/>
  <c r="A276" i="1" s="1"/>
  <c r="A283" i="1" s="1"/>
  <c r="A290" i="1" s="1"/>
  <c r="A291" i="1" s="1"/>
  <c r="A295" i="1" s="1"/>
  <c r="A301" i="1" s="1"/>
  <c r="A308" i="1" s="1"/>
  <c r="A316" i="1" s="1"/>
  <c r="A320" i="1" s="1"/>
  <c r="A326" i="1" s="1"/>
  <c r="A333" i="1" s="1"/>
  <c r="A340" i="1" s="1"/>
  <c r="A341" i="1" s="1"/>
  <c r="A345" i="1" s="1"/>
  <c r="A351" i="1" s="1"/>
  <c r="A359" i="1" s="1"/>
  <c r="A366" i="1" s="1"/>
  <c r="A367" i="1" s="1"/>
  <c r="A371" i="1" s="1"/>
  <c r="A377" i="1" s="1"/>
  <c r="A384" i="1" s="1"/>
  <c r="A391" i="1" s="1"/>
  <c r="A392" i="1" s="1"/>
  <c r="A397" i="1" s="1"/>
  <c r="A403" i="1" s="1"/>
  <c r="A410" i="1" s="1"/>
  <c r="A417" i="1" s="1"/>
  <c r="A418" i="1" s="1"/>
  <c r="A422" i="1" s="1"/>
  <c r="A429" i="1" s="1"/>
  <c r="A437" i="1" s="1"/>
  <c r="A438" i="1" s="1"/>
  <c r="A442" i="1" s="1"/>
  <c r="A449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7" i="1" s="1"/>
  <c r="A498" i="1" s="1"/>
  <c r="A499" i="1" s="1"/>
  <c r="A500" i="1" s="1"/>
  <c r="A501" i="1" s="1"/>
  <c r="A502" i="1" s="1"/>
  <c r="A503" i="1" s="1"/>
  <c r="A504" i="1" s="1"/>
  <c r="A506" i="1" s="1"/>
  <c r="A512" i="1" s="1"/>
  <c r="A513" i="1" s="1"/>
  <c r="A514" i="1" s="1"/>
  <c r="A521" i="1" s="1"/>
  <c r="A522" i="1" s="1"/>
  <c r="A524" i="1" s="1"/>
  <c r="A525" i="1" s="1"/>
  <c r="A526" i="1" s="1"/>
  <c r="A533" i="1" s="1"/>
  <c r="A534" i="1" s="1"/>
  <c r="A535" i="1" s="1"/>
  <c r="A542" i="1" s="1"/>
  <c r="A544" i="1" s="1"/>
  <c r="A551" i="1" s="1"/>
  <c r="A558" i="1" s="1"/>
  <c r="A564" i="1" s="1"/>
  <c r="A571" i="1" s="1"/>
  <c r="A573" i="1" s="1"/>
  <c r="A580" i="1" s="1"/>
  <c r="A587" i="1" s="1"/>
  <c r="A594" i="1" s="1"/>
  <c r="A595" i="1" s="1"/>
  <c r="A603" i="1" s="1"/>
  <c r="A610" i="1" s="1"/>
  <c r="A617" i="1" s="1"/>
  <c r="A624" i="1" s="1"/>
  <c r="A625" i="1" s="1"/>
  <c r="A632" i="1" s="1"/>
  <c r="A639" i="1" s="1"/>
  <c r="A646" i="1" s="1"/>
  <c r="A648" i="1" s="1"/>
  <c r="A649" i="1" s="1"/>
  <c r="A653" i="1" s="1"/>
  <c r="A659" i="1" s="1"/>
  <c r="A660" i="1" s="1"/>
  <c r="A661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9" i="1" s="1"/>
  <c r="A725" i="1" s="1"/>
  <c r="A732" i="1" s="1"/>
  <c r="A739" i="1" s="1"/>
  <c r="A740" i="1" s="1"/>
  <c r="A747" i="1" s="1"/>
  <c r="A753" i="1" s="1"/>
  <c r="A760" i="1" s="1"/>
  <c r="A768" i="1" s="1"/>
  <c r="A769" i="1" s="1"/>
  <c r="A776" i="1" s="1"/>
  <c r="A782" i="1" s="1"/>
  <c r="A789" i="1" s="1"/>
  <c r="A796" i="1" s="1"/>
  <c r="A802" i="1" s="1"/>
  <c r="A809" i="1" s="1"/>
  <c r="A816" i="1" s="1"/>
  <c r="A823" i="1" s="1"/>
  <c r="A830" i="1" s="1"/>
  <c r="A831" i="1" s="1"/>
  <c r="A837" i="1" s="1"/>
  <c r="A844" i="1" s="1"/>
  <c r="A850" i="1" s="1"/>
  <c r="A857" i="1" s="1"/>
  <c r="A864" i="1" s="1"/>
  <c r="A871" i="1" s="1"/>
  <c r="A878" i="1" s="1"/>
  <c r="A885" i="1" s="1"/>
  <c r="A893" i="1" s="1"/>
  <c r="A894" i="1" s="1"/>
  <c r="A895" i="1" s="1"/>
  <c r="A896" i="1" s="1"/>
  <c r="A897" i="1" s="1"/>
  <c r="A898" i="1" s="1"/>
  <c r="A899" i="1" s="1"/>
  <c r="A900" i="1" s="1"/>
  <c r="A902" i="1" s="1"/>
  <c r="A909" i="1" s="1"/>
  <c r="A916" i="1" s="1"/>
  <c r="A922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50" i="1" s="1"/>
  <c r="A954" i="1" s="1"/>
  <c r="A955" i="1" s="1"/>
  <c r="A959" i="1" s="1"/>
  <c r="A960" i="1" s="1"/>
  <c r="A964" i="1" s="1"/>
  <c r="A966" i="1" s="1"/>
  <c r="A967" i="1" s="1"/>
  <c r="A968" i="1" s="1"/>
  <c r="A969" i="1" s="1"/>
  <c r="A970" i="1" s="1"/>
  <c r="A971" i="1" s="1"/>
  <c r="A973" i="1" s="1"/>
  <c r="G621" i="1"/>
  <c r="G591" i="1"/>
  <c r="G539" i="1"/>
  <c r="G435" i="1"/>
  <c r="G441" i="1" s="1"/>
  <c r="H438" i="1" s="1"/>
  <c r="J438" i="1" s="1"/>
  <c r="G414" i="1"/>
  <c r="G388" i="1"/>
  <c r="G363" i="1"/>
  <c r="G337" i="1"/>
  <c r="G287" i="1"/>
  <c r="G235" i="1"/>
  <c r="G330" i="1"/>
  <c r="G340" i="1" s="1"/>
  <c r="G423" i="1"/>
  <c r="G430" i="1" s="1"/>
  <c r="H429" i="1" s="1"/>
  <c r="J429" i="1" s="1"/>
  <c r="G352" i="1"/>
  <c r="G360" i="1" s="1"/>
  <c r="G343" i="1"/>
  <c r="G342" i="1"/>
  <c r="G327" i="1"/>
  <c r="G334" i="1" s="1"/>
  <c r="H333" i="1" s="1"/>
  <c r="J333" i="1" s="1"/>
  <c r="G335" i="1"/>
  <c r="G338" i="1"/>
  <c r="G339" i="1"/>
  <c r="G302" i="1"/>
  <c r="G309" i="1" s="1"/>
  <c r="H308" i="1" s="1"/>
  <c r="J308" i="1" s="1"/>
  <c r="G915" i="1"/>
  <c r="G921" i="1"/>
  <c r="G914" i="1"/>
  <c r="G920" i="1" s="1"/>
  <c r="G913" i="1"/>
  <c r="G919" i="1"/>
  <c r="G917" i="1"/>
  <c r="G907" i="1"/>
  <c r="G906" i="1"/>
  <c r="G905" i="1"/>
  <c r="G904" i="1"/>
  <c r="G870" i="1"/>
  <c r="G877" i="1" s="1"/>
  <c r="G884" i="1"/>
  <c r="G766" i="1"/>
  <c r="G738" i="1"/>
  <c r="G623" i="1"/>
  <c r="G593" i="1"/>
  <c r="G581" i="1"/>
  <c r="G588" i="1" s="1"/>
  <c r="G618" i="1" s="1"/>
  <c r="H617" i="1" s="1"/>
  <c r="H624" i="1" s="1"/>
  <c r="G579" i="1"/>
  <c r="G565" i="1"/>
  <c r="G559" i="1" s="1"/>
  <c r="G574" i="1"/>
  <c r="H573" i="1" s="1"/>
  <c r="G541" i="1"/>
  <c r="G520" i="1"/>
  <c r="G511" i="1"/>
  <c r="G421" i="1"/>
  <c r="G416" i="1"/>
  <c r="G404" i="1"/>
  <c r="G411" i="1"/>
  <c r="H410" i="1" s="1"/>
  <c r="G402" i="1"/>
  <c r="G398" i="1"/>
  <c r="G395" i="1"/>
  <c r="G390" i="1"/>
  <c r="G378" i="1"/>
  <c r="G372" i="1" s="1"/>
  <c r="G386" i="1"/>
  <c r="G370" i="1"/>
  <c r="G365" i="1"/>
  <c r="G344" i="1"/>
  <c r="G319" i="1"/>
  <c r="G314" i="1"/>
  <c r="G300" i="1"/>
  <c r="G296" i="1"/>
  <c r="G294" i="1"/>
  <c r="G289" i="1"/>
  <c r="G268" i="1"/>
  <c r="G219" i="1"/>
  <c r="G225" i="1" s="1"/>
  <c r="G243" i="1"/>
  <c r="G230" i="1"/>
  <c r="G237" i="1"/>
  <c r="G217" i="1"/>
  <c r="G439" i="1"/>
  <c r="G424" i="1"/>
  <c r="G440" i="1"/>
  <c r="G311" i="1"/>
  <c r="G773" i="1"/>
  <c r="G779" i="1"/>
  <c r="G786" i="1"/>
  <c r="G744" i="1"/>
  <c r="G750" i="1"/>
  <c r="G757" i="1"/>
  <c r="G722" i="1"/>
  <c r="G729" i="1" s="1"/>
  <c r="G739" i="1" s="1"/>
  <c r="G594" i="1"/>
  <c r="G624" i="1"/>
  <c r="G568" i="1"/>
  <c r="G577" i="1"/>
  <c r="G518" i="1"/>
  <c r="G272" i="1"/>
  <c r="G280" i="1" s="1"/>
  <c r="G290" i="1"/>
  <c r="G221" i="1"/>
  <c r="G228" i="1" s="1"/>
  <c r="G239" i="1" s="1"/>
  <c r="G247" i="1" s="1"/>
  <c r="G254" i="1" s="1"/>
  <c r="G448" i="1"/>
  <c r="G447" i="1"/>
  <c r="G446" i="1"/>
  <c r="G456" i="1"/>
  <c r="G445" i="1"/>
  <c r="G444" i="1"/>
  <c r="G443" i="1"/>
  <c r="G891" i="1"/>
  <c r="G889" i="1"/>
  <c r="G886" i="1"/>
  <c r="G856" i="1"/>
  <c r="G806" i="1"/>
  <c r="G812" i="1" s="1"/>
  <c r="G851" i="1"/>
  <c r="G843" i="1"/>
  <c r="G836" i="1"/>
  <c r="G838" i="1"/>
  <c r="G832" i="1" s="1"/>
  <c r="G808" i="1"/>
  <c r="G803" i="1"/>
  <c r="G775" i="1"/>
  <c r="G770" i="1"/>
  <c r="G609" i="1"/>
  <c r="G607" i="1"/>
  <c r="G605" i="1"/>
  <c r="G604" i="1"/>
  <c r="G586" i="1"/>
  <c r="G584" i="1"/>
  <c r="G582" i="1"/>
  <c r="G383" i="1"/>
  <c r="G376" i="1"/>
  <c r="G382" i="1"/>
  <c r="G375" i="1"/>
  <c r="G332" i="1"/>
  <c r="G331" i="1"/>
  <c r="G312" i="1"/>
  <c r="G354" i="1"/>
  <c r="G329" i="1"/>
  <c r="G304" i="1"/>
  <c r="G279" i="1"/>
  <c r="H276" i="1" s="1"/>
  <c r="J276" i="1" s="1"/>
  <c r="G227" i="1"/>
  <c r="G253" i="1"/>
  <c r="G277" i="1"/>
  <c r="G270" i="1"/>
  <c r="G271" i="1"/>
  <c r="G281" i="1"/>
  <c r="G273" i="1"/>
  <c r="G282" i="1"/>
  <c r="G274" i="1"/>
  <c r="G278" i="1"/>
  <c r="G875" i="1"/>
  <c r="G882" i="1"/>
  <c r="G765" i="1"/>
  <c r="G768" i="1"/>
  <c r="G619" i="1"/>
  <c r="G622" i="1"/>
  <c r="G589" i="1"/>
  <c r="G592" i="1"/>
  <c r="G537" i="1"/>
  <c r="G540" i="1"/>
  <c r="G542" i="1"/>
  <c r="G361" i="1"/>
  <c r="G364" i="1"/>
  <c r="G285" i="1"/>
  <c r="G288" i="1"/>
  <c r="G233" i="1"/>
  <c r="G236" i="1"/>
  <c r="G726" i="1"/>
  <c r="G720" i="1"/>
  <c r="H719" i="1" s="1"/>
  <c r="G731" i="1"/>
  <c r="G724" i="1"/>
  <c r="G728" i="1"/>
  <c r="G924" i="1"/>
  <c r="G912" i="1"/>
  <c r="G958" i="1"/>
  <c r="G959" i="1"/>
  <c r="H959" i="1" s="1"/>
  <c r="J959" i="1" s="1"/>
  <c r="G957" i="1"/>
  <c r="H956" i="1" s="1"/>
  <c r="I956" i="1" s="1"/>
  <c r="G951" i="1"/>
  <c r="G953" i="1"/>
  <c r="G928" i="1"/>
  <c r="G927" i="1"/>
  <c r="G926" i="1"/>
  <c r="G925" i="1"/>
  <c r="H923" i="1"/>
  <c r="J923" i="1"/>
  <c r="G807" i="1"/>
  <c r="G379" i="1"/>
  <c r="G380" i="1"/>
  <c r="G405" i="1"/>
  <c r="G406" i="1"/>
  <c r="G353" i="1"/>
  <c r="G347" i="1"/>
  <c r="G356" i="1"/>
  <c r="G349" i="1" s="1"/>
  <c r="G357" i="1"/>
  <c r="G350" i="1" s="1"/>
  <c r="G328" i="1"/>
  <c r="G425" i="1"/>
  <c r="G303" i="1"/>
  <c r="G306" i="1"/>
  <c r="G307" i="1"/>
  <c r="H301" i="1" s="1"/>
  <c r="J301" i="1" s="1"/>
  <c r="G252" i="1"/>
  <c r="G246" i="1"/>
  <c r="G251" i="1"/>
  <c r="G245" i="1"/>
  <c r="G255" i="1"/>
  <c r="G248" i="1"/>
  <c r="G256" i="1"/>
  <c r="G249" i="1"/>
  <c r="G226" i="1"/>
  <c r="G220" i="1"/>
  <c r="G222" i="1"/>
  <c r="G223" i="1"/>
  <c r="H218" i="1" s="1"/>
  <c r="J218" i="1" s="1"/>
  <c r="G229" i="1"/>
  <c r="G368" i="1"/>
  <c r="G369" i="1"/>
  <c r="G393" i="1"/>
  <c r="G394" i="1"/>
  <c r="G318" i="1"/>
  <c r="G420" i="1"/>
  <c r="G419" i="1"/>
  <c r="H418" i="1" s="1"/>
  <c r="J418" i="1" s="1"/>
  <c r="G293" i="1"/>
  <c r="G242" i="1"/>
  <c r="G267" i="1"/>
  <c r="G266" i="1"/>
  <c r="H265" i="1" s="1"/>
  <c r="G215" i="1"/>
  <c r="G216" i="1"/>
  <c r="G408" i="1"/>
  <c r="G409" i="1"/>
  <c r="G241" i="1"/>
  <c r="G545" i="1"/>
  <c r="G546" i="1"/>
  <c r="G547" i="1"/>
  <c r="H544" i="1" s="1"/>
  <c r="G548" i="1"/>
  <c r="G550" i="1"/>
  <c r="G515" i="1"/>
  <c r="G517" i="1"/>
  <c r="G509" i="1"/>
  <c r="G805" i="1"/>
  <c r="G611" i="1"/>
  <c r="G612" i="1"/>
  <c r="G613" i="1"/>
  <c r="G614" i="1"/>
  <c r="G616" i="1"/>
  <c r="G872" i="1"/>
  <c r="G874" i="1"/>
  <c r="G888" i="1"/>
  <c r="G879" i="1"/>
  <c r="G881" i="1"/>
  <c r="G868" i="1"/>
  <c r="G865" i="1"/>
  <c r="G867" i="1"/>
  <c r="G853" i="1"/>
  <c r="G840" i="1"/>
  <c r="G822" i="1"/>
  <c r="G814" i="1" s="1"/>
  <c r="G817" i="1"/>
  <c r="G810" i="1" s="1"/>
  <c r="G819" i="1"/>
  <c r="H816" i="1" s="1"/>
  <c r="J816" i="1" s="1"/>
  <c r="G795" i="1"/>
  <c r="G793" i="1"/>
  <c r="G790" i="1"/>
  <c r="G792" i="1"/>
  <c r="H789" i="1" s="1"/>
  <c r="J789" i="1" s="1"/>
  <c r="G788" i="1"/>
  <c r="G781" i="1" s="1"/>
  <c r="G783" i="1"/>
  <c r="G777" i="1"/>
  <c r="G785" i="1"/>
  <c r="G772" i="1"/>
  <c r="G759" i="1"/>
  <c r="G752" i="1"/>
  <c r="G754" i="1"/>
  <c r="G748" i="1" s="1"/>
  <c r="H747" i="1" s="1"/>
  <c r="J747" i="1" s="1"/>
  <c r="G756" i="1"/>
  <c r="G746" i="1"/>
  <c r="G743" i="1"/>
  <c r="G741" i="1"/>
  <c r="G428" i="1"/>
  <c r="G427" i="1"/>
  <c r="G317" i="1"/>
  <c r="G606" i="1"/>
  <c r="G583" i="1"/>
  <c r="G570" i="1"/>
  <c r="G563" i="1" s="1"/>
  <c r="G566" i="1"/>
  <c r="G560" i="1" s="1"/>
  <c r="G567" i="1"/>
  <c r="G532" i="1"/>
  <c r="H526" i="1" s="1"/>
  <c r="J526" i="1" s="1"/>
  <c r="G527" i="1"/>
  <c r="I525" i="1"/>
  <c r="H961" i="1"/>
  <c r="I961" i="1"/>
  <c r="H964" i="1"/>
  <c r="J964" i="1" s="1"/>
  <c r="H367" i="1"/>
  <c r="J367" i="1" s="1"/>
  <c r="H240" i="1"/>
  <c r="J240" i="1" s="1"/>
  <c r="H341" i="1"/>
  <c r="J341" i="1" s="1"/>
  <c r="H269" i="1"/>
  <c r="J269" i="1"/>
  <c r="H257" i="1"/>
  <c r="J257" i="1" s="1"/>
  <c r="H295" i="1"/>
  <c r="J295" i="1" s="1"/>
  <c r="H214" i="1"/>
  <c r="J214" i="1" s="1"/>
  <c r="H134" i="1"/>
  <c r="J134" i="1"/>
  <c r="J573" i="1"/>
  <c r="H535" i="1"/>
  <c r="H542" i="1" s="1"/>
  <c r="J542" i="1" s="1"/>
  <c r="H291" i="1"/>
  <c r="J291" i="1"/>
  <c r="J956" i="1"/>
  <c r="H316" i="1"/>
  <c r="J316" i="1" s="1"/>
  <c r="H392" i="1"/>
  <c r="J392" i="1"/>
  <c r="H951" i="1"/>
  <c r="I951" i="1"/>
  <c r="H910" i="1"/>
  <c r="J910" i="1" s="1"/>
  <c r="H885" i="1"/>
  <c r="J885" i="1" s="1"/>
  <c r="H903" i="1"/>
  <c r="J903" i="1" s="1"/>
  <c r="H769" i="1"/>
  <c r="J769" i="1"/>
  <c r="H359" i="1"/>
  <c r="J359" i="1" s="1"/>
  <c r="H449" i="1"/>
  <c r="J449" i="1" s="1"/>
  <c r="H796" i="1"/>
  <c r="J796" i="1"/>
  <c r="H625" i="1"/>
  <c r="H603" i="1"/>
  <c r="J603" i="1"/>
  <c r="H442" i="1"/>
  <c r="J442" i="1"/>
  <c r="H753" i="1"/>
  <c r="J753" i="1" s="1"/>
  <c r="G346" i="1"/>
  <c r="H551" i="1"/>
  <c r="J551" i="1" s="1"/>
  <c r="H595" i="1"/>
  <c r="J595" i="1"/>
  <c r="H639" i="1"/>
  <c r="H506" i="1"/>
  <c r="J506" i="1" s="1"/>
  <c r="H732" i="1"/>
  <c r="J732" i="1" s="1"/>
  <c r="G385" i="1"/>
  <c r="H384" i="1"/>
  <c r="J384" i="1" s="1"/>
  <c r="J544" i="1"/>
  <c r="H740" i="1"/>
  <c r="J740" i="1" s="1"/>
  <c r="H610" i="1"/>
  <c r="J610" i="1" s="1"/>
  <c r="J265" i="1"/>
  <c r="J719" i="1"/>
  <c r="G561" i="1"/>
  <c r="H954" i="1"/>
  <c r="J954" i="1" s="1"/>
  <c r="H320" i="1"/>
  <c r="J320" i="1"/>
  <c r="H844" i="1"/>
  <c r="J844" i="1" s="1"/>
  <c r="H857" i="1"/>
  <c r="J857" i="1" s="1"/>
  <c r="H632" i="1"/>
  <c r="J632" i="1" s="1"/>
  <c r="H760" i="1"/>
  <c r="H768" i="1" s="1"/>
  <c r="J768" i="1" s="1"/>
  <c r="J760" i="1"/>
  <c r="H141" i="1"/>
  <c r="J141" i="1" s="1"/>
  <c r="H864" i="1"/>
  <c r="J864" i="1"/>
  <c r="G876" i="1"/>
  <c r="H224" i="1"/>
  <c r="J224" i="1"/>
  <c r="H165" i="1"/>
  <c r="J165" i="1" s="1"/>
  <c r="H809" i="1"/>
  <c r="J809" i="1"/>
  <c r="H244" i="1"/>
  <c r="J244" i="1" s="1"/>
  <c r="H725" i="1"/>
  <c r="J725" i="1"/>
  <c r="H580" i="1"/>
  <c r="J580" i="1" s="1"/>
  <c r="H917" i="1"/>
  <c r="J917" i="1" s="1"/>
  <c r="J410" i="1"/>
  <c r="G366" i="1"/>
  <c r="G417" i="1" s="1"/>
  <c r="H417" i="1" s="1"/>
  <c r="J417" i="1" s="1"/>
  <c r="G348" i="1"/>
  <c r="G820" i="1"/>
  <c r="G841" i="1"/>
  <c r="H250" i="1"/>
  <c r="J250" i="1"/>
  <c r="G264" i="1"/>
  <c r="H158" i="1"/>
  <c r="J158" i="1" s="1"/>
  <c r="G232" i="1"/>
  <c r="H564" i="1"/>
  <c r="J961" i="1"/>
  <c r="H649" i="1"/>
  <c r="H533" i="1"/>
  <c r="H534" i="1" s="1"/>
  <c r="J534" i="1" s="1"/>
  <c r="H456" i="1"/>
  <c r="J456" i="1" s="1"/>
  <c r="H558" i="1"/>
  <c r="J558" i="1" s="1"/>
  <c r="H340" i="1"/>
  <c r="J340" i="1" s="1"/>
  <c r="J951" i="1"/>
  <c r="H512" i="1"/>
  <c r="J512" i="1"/>
  <c r="J513" i="1"/>
  <c r="H366" i="1"/>
  <c r="J366" i="1" s="1"/>
  <c r="J535" i="1"/>
  <c r="J639" i="1"/>
  <c r="H646" i="1"/>
  <c r="J646" i="1" s="1"/>
  <c r="J624" i="1"/>
  <c r="H513" i="1"/>
  <c r="H231" i="1"/>
  <c r="H239" i="1" s="1"/>
  <c r="J239" i="1" s="1"/>
  <c r="G284" i="1"/>
  <c r="H283" i="1" s="1"/>
  <c r="G883" i="1"/>
  <c r="H878" i="1"/>
  <c r="J878" i="1"/>
  <c r="H871" i="1"/>
  <c r="J871" i="1"/>
  <c r="H571" i="1"/>
  <c r="J564" i="1"/>
  <c r="H837" i="1"/>
  <c r="J837" i="1" s="1"/>
  <c r="J231" i="1"/>
  <c r="G355" i="1" l="1"/>
  <c r="H351" i="1" s="1"/>
  <c r="J351" i="1" s="1"/>
  <c r="H345" i="1"/>
  <c r="J345" i="1" s="1"/>
  <c r="H290" i="1"/>
  <c r="J290" i="1" s="1"/>
  <c r="J283" i="1"/>
  <c r="G854" i="1"/>
  <c r="H850" i="1" s="1"/>
  <c r="J850" i="1" s="1"/>
  <c r="G834" i="1"/>
  <c r="H831" i="1" s="1"/>
  <c r="J831" i="1" s="1"/>
  <c r="J533" i="1"/>
  <c r="G426" i="1"/>
  <c r="G374" i="1"/>
  <c r="J617" i="1"/>
  <c r="H264" i="1"/>
  <c r="J264" i="1" s="1"/>
  <c r="H587" i="1"/>
  <c r="H776" i="1"/>
  <c r="J776" i="1" s="1"/>
  <c r="H739" i="1"/>
  <c r="J739" i="1" s="1"/>
  <c r="H823" i="1"/>
  <c r="H514" i="1"/>
  <c r="H802" i="1"/>
  <c r="J802" i="1" s="1"/>
  <c r="H326" i="1"/>
  <c r="J326" i="1" s="1"/>
  <c r="H782" i="1"/>
  <c r="J782" i="1" s="1"/>
  <c r="H830" i="1" l="1"/>
  <c r="J830" i="1" s="1"/>
  <c r="J823" i="1"/>
  <c r="G381" i="1"/>
  <c r="H371" i="1"/>
  <c r="J371" i="1" s="1"/>
  <c r="J514" i="1"/>
  <c r="H521" i="1"/>
  <c r="H524" i="1"/>
  <c r="J587" i="1"/>
  <c r="H594" i="1"/>
  <c r="J594" i="1" s="1"/>
  <c r="G437" i="1"/>
  <c r="H437" i="1" s="1"/>
  <c r="J437" i="1" s="1"/>
  <c r="H422" i="1"/>
  <c r="J422" i="1" s="1"/>
  <c r="H377" i="1" l="1"/>
  <c r="J377" i="1" s="1"/>
  <c r="G391" i="1"/>
  <c r="J524" i="1"/>
  <c r="H525" i="1"/>
  <c r="J525" i="1" s="1"/>
  <c r="H522" i="1"/>
  <c r="J522" i="1" s="1"/>
  <c r="J521" i="1"/>
  <c r="G400" i="1" l="1"/>
  <c r="H391" i="1"/>
  <c r="J391" i="1" s="1"/>
  <c r="H397" i="1" l="1"/>
  <c r="J397" i="1" s="1"/>
  <c r="G407" i="1"/>
  <c r="H403" i="1" s="1"/>
  <c r="J403" i="1" s="1"/>
</calcChain>
</file>

<file path=xl/comments1.xml><?xml version="1.0" encoding="utf-8"?>
<comments xmlns="http://schemas.openxmlformats.org/spreadsheetml/2006/main">
  <authors>
    <author>Шамсиева Маргарита Юьревна</author>
  </authors>
  <commentList>
    <comment ref="A134" authorId="0" shapeId="0">
      <text>
        <r>
          <rPr>
            <b/>
            <sz val="10"/>
            <color indexed="81"/>
            <rFont val="Tahoma"/>
            <family val="2"/>
            <charset val="204"/>
          </rPr>
          <t>Шамсиева Маргарита Юьревна: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141" authorId="0" shapeId="0">
      <text>
        <r>
          <rPr>
            <b/>
            <sz val="10"/>
            <color indexed="81"/>
            <rFont val="Tahoma"/>
            <family val="2"/>
            <charset val="204"/>
          </rPr>
          <t>Шамсиева Маргарита Юьревна: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224" authorId="0" shapeId="0">
      <text>
        <r>
          <rPr>
            <b/>
            <sz val="10"/>
            <color indexed="81"/>
            <rFont val="Tahoma"/>
            <family val="2"/>
            <charset val="204"/>
          </rPr>
          <t>Шамсиева Маргарита Юьревна: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<sst xmlns="http://schemas.openxmlformats.org/spreadsheetml/2006/main" count="1916" uniqueCount="1050">
  <si>
    <t>ЯМЗ -236, -238, -240 и их модификации (за искл. -236НЕ2, -236БЕ2, -238БЕ2, -238ДЕ2)</t>
  </si>
  <si>
    <t>"Дальнобойщик CLASSIC" КМЗ Д65.1000105-С (без пальца).</t>
  </si>
  <si>
    <t>АМЗ А-01М, А-41, Д-442, Д-461 и их модификации</t>
  </si>
  <si>
    <t>Кольцо стопорное 8401.1004022 (под палец Ø 58)</t>
  </si>
  <si>
    <t xml:space="preserve">Кольцо фторопластовое 740.1003460-01 </t>
  </si>
  <si>
    <t xml:space="preserve">РТИ гильзы (2 кольца уплотнительных 740.1002024 и 1 кольцо уплотнительное верхнее 740.1002031) </t>
  </si>
  <si>
    <t xml:space="preserve"> -РТИ 236-1004003 (2 кольца уплотнительных и 1 кольцо антикавитационное) (1 компл)</t>
  </si>
  <si>
    <t>ЯМЗ 840, 8401, 847 и их модификации</t>
  </si>
  <si>
    <t>ПОРШНЕВАЯ ГРУППА К ПУСКОВЫМ ДВИГАТЕЛЯМ П23У</t>
  </si>
  <si>
    <t>ЯМЗ -236Н, -236НЕ, -236БЕ, 238Б, -238БВ, -238БЕ,   -238БЛ, -238БК, -238Д, -238ДЕ, -238ДК, -238Н и их модификации.</t>
  </si>
  <si>
    <t>ЯМЗ-658 (с общей головкой).</t>
  </si>
  <si>
    <t xml:space="preserve">Кольца поршневые 22-03с6А-01 (4 шт. в 1 пшк.) </t>
  </si>
  <si>
    <t>ЯМЗ-240М2, -240БМ2.</t>
  </si>
  <si>
    <t>ЯМЗ-7511.10, 7601.10 (с индивидуальной головкой), ЯМЗ-236БЕ2, -236НЕ2, -238БЕ2, -238ДЕ2, -7511.10, -7512.10, -7513.10 (с общей головкой).</t>
  </si>
  <si>
    <t>ЯМЗ-7511.10, 7601.10, ЯМЗ-236БЕ2, -236НЕ2, -238БЕ2, -238ДЕ2, -7511.10, -7512.10, -7513.10 (с общей головкой).</t>
  </si>
  <si>
    <t>ЯМЗ-658 (с индивидуальной и общей головкой).</t>
  </si>
  <si>
    <t>Д440, 440-21, 440-22, 440-1, 440-12</t>
  </si>
  <si>
    <t>Д-442, -461 и их модификации.</t>
  </si>
  <si>
    <t>ЯМЗ-658 (с индивидуальной головкой).</t>
  </si>
  <si>
    <t xml:space="preserve"> -или кольца поршневые КМЗ 260-1004060-Б (3 шт. в 1 пшк.) (1 пшк)</t>
  </si>
  <si>
    <t xml:space="preserve"> -или кольца поршневые КМЗ 240-1004060-А1 (4 шт. в 1 пшк.) (1 пшк)</t>
  </si>
  <si>
    <t xml:space="preserve"> -или кольца поршневые КМЗ 240-1004060-А2 (5 шт. в 1 пшк.) (1 пшк)</t>
  </si>
  <si>
    <t>- кольцо стопорное 8401.1004022 (2 шт)</t>
  </si>
  <si>
    <t>Д-260E2,-260S2 и его модификации</t>
  </si>
  <si>
    <t>Д-260.2, -260.2С, -260.4, -260.5, -260.5С, -260.7, -260.9С, -260.11, -260.14С</t>
  </si>
  <si>
    <t xml:space="preserve"> РМ Д65, Д-50, ММЗ Д-240, ММЗ Д-242, ММЗ Д-243, ММЗ Д-244 и их модификации</t>
  </si>
  <si>
    <t>ЯМЗ -236, -238 их модификации.</t>
  </si>
  <si>
    <t>ЯМЗ-236М2, -236Г, -236А, -236ЕК, -236ДК, -236Д, -238М2, -238 АМ2, -238ВМ, -238ГМ2, -238ИМ2, -238КМ2, -238АК и их модификации.</t>
  </si>
  <si>
    <t>"Дальнобойщик PREMIUM" КМЗ 236-1004006.</t>
  </si>
  <si>
    <t>"Дальнобойщик CLASSIC" КМЗ 236-1004005 (без пальца).</t>
  </si>
  <si>
    <t>Д-245.2С2, -245.7Е2 (ГАЗ, ПАЗ), -245.9Е2, -245.11Е2, -245.16С2, -245.30Е2, -245С2, -245.5С2, -245.42С2, -245.43С2, -260.1С2, -260.2С2, -260.9С2, -260.11Е2, -260.14С2, -260.4С2, -260.5Е2, -260.7С2</t>
  </si>
  <si>
    <t>"СПЕЦКОМПЛЕКТ ЭКСПЕРТ" КМЗ 53-1000105-04-70 (с кольцами).</t>
  </si>
  <si>
    <t>КМЗ111</t>
  </si>
  <si>
    <t>КМЗ113</t>
  </si>
  <si>
    <t>КМЗ115</t>
  </si>
  <si>
    <t>КМЗ216</t>
  </si>
  <si>
    <t>КМЗ241</t>
  </si>
  <si>
    <t>КМЗ242</t>
  </si>
  <si>
    <t>КМЗ244</t>
  </si>
  <si>
    <t>КМЗ245</t>
  </si>
  <si>
    <t>КМЗ246</t>
  </si>
  <si>
    <t>КМЗ247</t>
  </si>
  <si>
    <t>КМЗ248</t>
  </si>
  <si>
    <t xml:space="preserve"> -кольца поршневые КМЗ 4062-1000100-01 (3 шт. в 1 пшк.) (4 пшк.)</t>
  </si>
  <si>
    <t xml:space="preserve"> -или кольца поршневые КМЗ 4062-1000100-01 (3 шт. в 1 пшк.) (4 пшк.)</t>
  </si>
  <si>
    <t xml:space="preserve"> -кольца поршневые КМЗ 4062-1000100-01 (3 шт. в 1 пшк.) (4 пшк.) </t>
  </si>
  <si>
    <t>Палец поршневой КМЗ К50-1004042-А2 (Ø 38) (упрочнённый ТВЧ)</t>
  </si>
  <si>
    <t>Палец поршневой КМЗ 245-1004042-Б1 (Ø 42) (упрочнённый ТВЧ)</t>
  </si>
  <si>
    <t xml:space="preserve"> -гильза КМЗ 240-1002021 (плосковершинное хонингование) (1 шт)</t>
  </si>
  <si>
    <t xml:space="preserve"> -палец поршневой КМЗ К50-1004042-А2 (Ø 38) (упрочнённый ТВЧ) (1 шт)</t>
  </si>
  <si>
    <t xml:space="preserve"> -кольца поршневые КМЗ 240-1004060-А1 (4 шт. в 1 пшк.) (1 пшк.)</t>
  </si>
  <si>
    <t xml:space="preserve"> "Дальнобойщик ЭКСПЕРТ" КМЗ 238НБ-1004006-70.</t>
  </si>
  <si>
    <t xml:space="preserve">"Дальнобойщик PREMIUM" КМЗ 238НБ-1004006-Б2. </t>
  </si>
  <si>
    <t xml:space="preserve">"Дальнобойщик PREMIUM" КМЗ 238Б-1004006-Б2. </t>
  </si>
  <si>
    <t xml:space="preserve"> "Дальнобойщик ЭКСПЕРТ" КМЗ 260.1000108-С-70.</t>
  </si>
  <si>
    <t>КМЗ219</t>
  </si>
  <si>
    <t xml:space="preserve">Кольца поршневые КМЗ 236-1004002-А4 (4 шт. в 1 пшк.) </t>
  </si>
  <si>
    <t>ПОРШНЕВАЯ ГРУППА К ДВИГАТЕЛЯМ Д160, Д180 (Ø145, Ø150) (ЧЕЛЯБИНСКОГО ТРАКТОРНОГО ЗАВОДА).</t>
  </si>
  <si>
    <t xml:space="preserve">Кольца поршневые PRIMA-92 K4-3010-00 (ЗМЗ-4062.10) (3 шт. в 1 пшк.) </t>
  </si>
  <si>
    <t>Кольца поршневые КМЗ 240-1004060-А1 (4 шт. в 1 пшк.)</t>
  </si>
  <si>
    <t xml:space="preserve">"Дальнобойщик PREMIUM" КМЗ 238Б-1004006. </t>
  </si>
  <si>
    <t xml:space="preserve"> -кольца стопорные 21-1004022-01 (8 шт.)</t>
  </si>
  <si>
    <t>Применяемость на двигатель</t>
  </si>
  <si>
    <t xml:space="preserve"> -кольцо стопорное 236-1004022 (2 шт.)</t>
  </si>
  <si>
    <t xml:space="preserve"> РМ Д65, Д-50, Д-240, -242, -243, -244, -245, -260 и их модификации</t>
  </si>
  <si>
    <t xml:space="preserve">ММЗ Д-245, Д-260 и другие двигатели ММЗ Евро II и их модификации </t>
  </si>
  <si>
    <t>ММЗ Д-260 и другие двигатели ММЗ 6-цилиндровым двигателем ММЗ Евро и его модификации</t>
  </si>
  <si>
    <t xml:space="preserve">Д21, Д120, Д37, Д144 их модификации </t>
  </si>
  <si>
    <t xml:space="preserve"> -поршень КМЗ 240.1004021-5 (5 канавок под кольца) (без вставки, без рассекателя, под палец Ø 38, покрытие "Molykote" США) (1 шт)</t>
  </si>
  <si>
    <t>РТИ 236-1004003 (2 кольца уплотнительных и 1 кольцо антикавитационное)</t>
  </si>
  <si>
    <t>Палец поршневой КМЗ 236-1004020 (упрочнённый ТВЧ)</t>
  </si>
  <si>
    <t>Палец поршневой КМЗ 446-1004020 (упрочнённый ТВЧ)</t>
  </si>
  <si>
    <t>Палец поршневой КМЗ 7511.1004020 (упрочнённый ТВЧ)</t>
  </si>
  <si>
    <t xml:space="preserve"> ММЗ Д-50, РМ Д65, ММЗ Д-240, ММЗ Д-242, ММЗ Д-243, ММЗ Д-244 и их модификации.</t>
  </si>
  <si>
    <t>ММЗ Д-245, Д-260 и их модификации.</t>
  </si>
  <si>
    <t xml:space="preserve"> РМ Д65, Д-50, ММЗ Д-240, ММЗ Д-242, ММЗ Д-243, ММЗ Д-244 и его модификации</t>
  </si>
  <si>
    <t>ММЗ Д-245, ММЗ Д-260 и их модификации и другие 6-ти цилиндровые двигатели ММЗ Евро II</t>
  </si>
  <si>
    <t>Кольца поршневые 7511.1004002 (производство ОАО "Автодизель", г.Ярославль) (3 шт. в 1 пшк.)</t>
  </si>
  <si>
    <t xml:space="preserve">Кольца поршневые КМЗ 240-1004060-А2 (5 шт. в 1 пшк.) </t>
  </si>
  <si>
    <t>"Дальнобойщик PREMIUM" КМЗ 245.1000108-С.</t>
  </si>
  <si>
    <t>Д-440, -440-21, -442-50, -442, Д-46 и их модификации</t>
  </si>
  <si>
    <t>на гильзу ЯМЗ</t>
  </si>
  <si>
    <t>под палец ЯМЗ</t>
  </si>
  <si>
    <t>"Дальнобойщик CLASSIC" КМЗ 7511.1004005-10 (без пальца).</t>
  </si>
  <si>
    <t>"Дальнобойщик PREMIUM" КМЗ 7511.1004006-40.</t>
  </si>
  <si>
    <t xml:space="preserve"> -поршень КМЗ 7511.1004015-10 (со вставкой, с рассекателем, с цековками, покрытие "Molykote" США) (1 шт.)</t>
  </si>
  <si>
    <t xml:space="preserve"> -поршень КМЗ 7511.1004015-20 (со вставкой, с рассекателем, без цековок, покрытие "Molykote" США) (1 шт.)</t>
  </si>
  <si>
    <t xml:space="preserve">Кольца поршневые 658.1004002 (производство ОАО "Автодизель", г.Ярославль) (3 шт. в 1 пшк.) </t>
  </si>
  <si>
    <t>КОМПЛЕКТЫ ЦПГ К ДВИГАТЕЛЯМ А/М ЯМЗ, АМЗ.</t>
  </si>
  <si>
    <t xml:space="preserve"> -поршень КМЗ 7511.1004015-01 (со вставкой, с рассекателем, с цековками, покрытие "Molykote" США) (1 шт.)</t>
  </si>
  <si>
    <t xml:space="preserve"> -кольцо стопорное 7511.1004022 (2 шт.)</t>
  </si>
  <si>
    <t>КОМПЛЕКТЫ ЦПГ К ДВИГАТЕЛЯМ ММЗ, Д65 (МИНСКОГО МОТОРНОГО ЗАВОДА).</t>
  </si>
  <si>
    <t>1 шт</t>
  </si>
  <si>
    <t>1 компл</t>
  </si>
  <si>
    <t>КМЗ038</t>
  </si>
  <si>
    <t>Кольцо стопорное 240-1004022 (под палец Ø38)</t>
  </si>
  <si>
    <t>Кольцо стопорное 240-1004042 (под палец Ø42)</t>
  </si>
  <si>
    <t>Кольца поршневые КМЗ 7511.1004002 (3 шт. в 1 пшк.)</t>
  </si>
  <si>
    <t>Кольца поршневые КМЗ 658.1004002 (3 шт. в 1 пшк.)</t>
  </si>
  <si>
    <t>РТИ 7511.1002001-02 (на гильзу КМЗ 7511.1002021-01) (3 кольца уплотнительных и 1 кольцо антикавитационное)</t>
  </si>
  <si>
    <t>Все поршни серии "ЭКСПЕРТ" имеют покрытие нанофосфат и "Molykote" США.                                                                                                                                                         Для продажи вне комплектов изготавливаются по спец.заказу партией от 200 штук.</t>
  </si>
  <si>
    <t>КМЗ339/10;    (КМЗ339/40-                 под заказ 40 гр.)</t>
  </si>
  <si>
    <t>КМЗ340/10;    (КМЗ340/40-                 под заказ 40 гр.)</t>
  </si>
  <si>
    <t>КМЗ146/10;  (КМЗ146/40-                 под заказ 40 гр.)</t>
  </si>
  <si>
    <t>Комплект ЦПГ КМЗ 260.1000104-А "Евро II".</t>
  </si>
  <si>
    <t>"Дальнобойщик CLASSIC" КМЗ 260.1000105-А "Евро II"                                (без пальца).</t>
  </si>
  <si>
    <t>"Дальнобойщик PREMIUM" КМЗ 260.1000108-А "Евро II" .</t>
  </si>
  <si>
    <t xml:space="preserve"> Дальнобойщик "ЭКСПЕРТ" КМЗ 260.1000108-А-70 "Евро II" .</t>
  </si>
  <si>
    <t xml:space="preserve">Комплект ЦПГ КМЗ 260.1000104-Т "Евро I". </t>
  </si>
  <si>
    <t>"Дальнобойщик PREMIUM" КМЗ 260.1000108-Т "Евро I".</t>
  </si>
  <si>
    <t>"Дальнобойщик ЭКСПЕРТ" КМЗ 260.1000108-Т-70 "Евро I".</t>
  </si>
  <si>
    <t>Комплект ЦПГ КМЗ 260.1000104-М "Евро II" .</t>
  </si>
  <si>
    <t>"Дальнобойщик PREMIUM" КМЗ 260.1000108-М "Евро II".</t>
  </si>
  <si>
    <t>Комплект ЦПГ КМЗ 245.1000104-Б "Евро III".</t>
  </si>
  <si>
    <t>"Дальнобойщик PREMIUM" КМЗ 245.1000108-Б "Евро III".</t>
  </si>
  <si>
    <t>Комплект ЦПГ КМЗ 245.1000104-Г "Евро III".</t>
  </si>
  <si>
    <t>"Дальнобойщик PREMIUM" КМЗ 245.1000108-Г "Евро III".</t>
  </si>
  <si>
    <t>"Дальнобойщик ЭКСПЕРТ" КМЗ 245.1000108-Г-70 "Евро III".</t>
  </si>
  <si>
    <t>КМЗ243/А;          КМЗ243/Б;   КМЗ243/В</t>
  </si>
  <si>
    <t xml:space="preserve">Поршень КМЗ 847.1004015 (со вставкой, без рассекателя, покрытие "Molykote" США)  </t>
  </si>
  <si>
    <t>ЯМЗ-236Б, -236Н, -236БЕ, -2365Б2, -236БК, -236НД,-236НБ, -236НЕ, -236НЕ2, -238Б, -238БЛ, -238БВ, -238НДБ, -238БК, -238Д, -238ДИ, -238НД3, -238ДЕ, -238ДЕ2, -238ДК, -238НД4, -238НД6, -238НД8</t>
  </si>
  <si>
    <t>КОЛЬЦА СМД</t>
  </si>
  <si>
    <t>1 пшк</t>
  </si>
  <si>
    <t>"Дальнобойщик ЭКСПЕРТ" КМЗ Д65.1000108-С-70.</t>
  </si>
  <si>
    <t xml:space="preserve"> -РТИ (2 кольца уплотнительных 114.01.90-1002022) (1 компл)</t>
  </si>
  <si>
    <t xml:space="preserve"> -кольца поршневые КМЗ 260-1004060-Б (3 шт. в 1 пшк.) (1 пшк)</t>
  </si>
  <si>
    <t xml:space="preserve"> -кольца поршневые КМЗ 236-1004002-А4 (4 шт. в 1 пшк.) (1 пшк)</t>
  </si>
  <si>
    <t xml:space="preserve"> -кольца поршневые КМЗ 7511.1004002 (3 шт. в 1 пшк.) (1 пшк)</t>
  </si>
  <si>
    <t xml:space="preserve"> -кольца поршневые КМЗ 658.1004002 (3 шт. в 1 пшк.) (1 пшк)</t>
  </si>
  <si>
    <t xml:space="preserve"> -кольца поршневые КМЗ 446-1004002 (3 шт. в 1 пшк.) (1 пшк)</t>
  </si>
  <si>
    <t xml:space="preserve"> -или кольца поршневые КМЗ 236-1004002-А4 (4 шт. в 1 пшк.) (1 пшк)</t>
  </si>
  <si>
    <t>PRIMA-110 Кольца поршневые К1-2094-000 (MD-245/260) (3 шт. в 1 пшк)</t>
  </si>
  <si>
    <t>"СПЕЦКОМПЛЕКТ" КМЗ 53-1000110 (без колец).</t>
  </si>
  <si>
    <t xml:space="preserve"> -гильза КМЗ 240-1002021-70 (фосфатированная) (плосковершинное хонингование) (1 шт)</t>
  </si>
  <si>
    <t xml:space="preserve"> -гильза КМЗ 245-1002021-А1 (плосковершинное хонингование) (1 шт)</t>
  </si>
  <si>
    <t xml:space="preserve"> -палец поршневой КМЗ К50-1004042-А2 (Ø 38) (упрочнённый ТВЧ) (1 шт.)</t>
  </si>
  <si>
    <t xml:space="preserve"> -кольца поршневые КМЗ 240-1004060-А2 (5 шт. в 1 пшк.) (1 пшк)</t>
  </si>
  <si>
    <t xml:space="preserve"> -кольца поршневые КМЗ 245-1004060-А (4 шт. в 1 пшк.) (1 пшк)</t>
  </si>
  <si>
    <t xml:space="preserve"> -гильза КМЗ 245-1002021-А1-70 (фосфатированная) (плосковершинное хонингование) (1 шт)</t>
  </si>
  <si>
    <t xml:space="preserve"> -палец поршневой КМЗ 245-1004042-Б1 (Ø 42) (упрочнённый ТВЧ) (1 шт.)</t>
  </si>
  <si>
    <t xml:space="preserve"> -палец поршневой КМЗ 245-1004042-Б1 (Ø 42) (упрчнённый ТВЧ) (1 шт.)</t>
  </si>
  <si>
    <t xml:space="preserve"> -гильза КМЗ 245-1002021-А1-70 (фосфатированная) (плосковершинное хонингование) (1 шт).)</t>
  </si>
  <si>
    <t>ЯМЗ-658 (с индив.и общей головкой).</t>
  </si>
  <si>
    <t>ПОРШНЕВАЯ ГРУППА К ДВИГАТЕЛЯМ UTB / UNIVERSAL 650 (РУМЫНИЯ).</t>
  </si>
  <si>
    <t xml:space="preserve"> -кольцо стопорное 240-1004042 (под палец Ø42) (2 шт.)</t>
  </si>
  <si>
    <t xml:space="preserve">Кольцо фторопластовое 22-4831-2800 </t>
  </si>
  <si>
    <t>КОМПЛЕКТЫ ЦПГ К ДВИГАТЕЛЯМ ТМЗ (ТУТАЕВСКОГО МОТОРНОГО ЗАВОДА).</t>
  </si>
  <si>
    <t>КОМПЛЕКТЫ ЦПГ К ДВИГАТЕЛЯМ Д160, Д180 (Ø145, Ø150) (ЧЕЛЯБИНСКОГО ТРАКТОРНОГО ЗАВОДА).</t>
  </si>
  <si>
    <t>Головка цилиндра в сборе КМЗ 740.1003010-20</t>
  </si>
  <si>
    <t xml:space="preserve"> -поршень КМЗ 446-03с6-01 (со вставкой, с рассекателем, покрытие "Molykote" США) (1 шт.)</t>
  </si>
  <si>
    <t xml:space="preserve"> -кольцо стопорное 236-1004022 (2 шт.) </t>
  </si>
  <si>
    <t>"Дальнобойщик PREMIUM" КМЗ 238НБ-1004006.</t>
  </si>
  <si>
    <t>"Дальнобойщик CLASSIC" КМЗ 238НБ-1004005 (без пальца).</t>
  </si>
  <si>
    <t>А01М, 41, МЛ, М и их модификации</t>
  </si>
  <si>
    <t xml:space="preserve"> -поршень КМЗ 245-1004021-Г (со вставкой, с рассекателем, под палец Ø 38, покрытие "Molykote" США) (1 шт.) </t>
  </si>
  <si>
    <t xml:space="preserve"> -палец поршневой КМЗ 740.1004020 ("Евро 0") (упрочнённый ТВЧ) (1 шт.)</t>
  </si>
  <si>
    <t xml:space="preserve">- поршень КМЗ 847.1004015 (со вставкой, без рассекателя, покрытие "Molykote" США)  </t>
  </si>
  <si>
    <t>- кольца поршневые КМЗ 8421.1004002 (3 шт. в 1 пшк.)</t>
  </si>
  <si>
    <t xml:space="preserve"> -гильза КМЗ 66-1002020-02-70 (фосфатированная) (плосковершинное хонингование) (4 шт.)  </t>
  </si>
  <si>
    <t xml:space="preserve"> -поршень КМЗ 245-1004021-Б-70 (со вставкой, с рассекателем, палец Ø 42, фосфатированный, покрытие "Molykote" США) (1 шт)</t>
  </si>
  <si>
    <t xml:space="preserve"> -поршень КМЗ 245-1004021-Б-70 (со вставкой, с рассекателем, под палец Ø 42, покрытие нанофосфат, "Molykote" США) (1 шт.) </t>
  </si>
  <si>
    <t>Гильза КМЗ 658.1002021-70 (фосфатированная, L255) (плосковершинное хонингование)</t>
  </si>
  <si>
    <t>ММЗ Д-262  и их модификации.</t>
  </si>
  <si>
    <t>PRIMA-130 Кольца поршневые К1-2097-000 (MD-7511) (3 шт. в 1 пшк)</t>
  </si>
  <si>
    <t>PRIMA-110 Кольца поршневые К1-2130-000 (MD-50,60) (5 шт. в 1 пшк)</t>
  </si>
  <si>
    <t>PRIMA-110 Кольца поршневые К1-1519-000 (MD-240/243) (4 шт. в 1 пшк)</t>
  </si>
  <si>
    <t>от</t>
  </si>
  <si>
    <t xml:space="preserve"> ММЗ Д-240, ММЗ Д-242, ММЗ Д-243, ММЗ Д-244 и их модификации.</t>
  </si>
  <si>
    <t>ММЗ Д-245 и его модификации</t>
  </si>
  <si>
    <t>ММЗ Д-245.7Е3, ММЗ Д-245.9Е3, ММЗ Д-245.30Е3, ММЗ Д-245.35Е3 и другие двигатели ММЗ Евро III.</t>
  </si>
  <si>
    <t>РМ Д65 и его модификации, ММЗ Д-50.</t>
  </si>
  <si>
    <t>ММЗ Д-245 и его модификации.</t>
  </si>
  <si>
    <t>на гильзу а/м КАМАЗ</t>
  </si>
  <si>
    <t>ЯМЗ -236, -238, -240 и их модификации</t>
  </si>
  <si>
    <t xml:space="preserve"> -PRIMA-130 Кольца поршневые К1-2115-000 (MD-236,238,240)                                                         (4 шт. в 1 пшк) (1 пшк)</t>
  </si>
  <si>
    <t xml:space="preserve"> -PRIMA-130 Кольца поршневые К1-2115-000 (MD-236,238,240)                                                   (4 шт. в 1 пшк) (1 пшк)</t>
  </si>
  <si>
    <t>КМЗ054</t>
  </si>
  <si>
    <t>КМЗ055</t>
  </si>
  <si>
    <t>КМЗ056</t>
  </si>
  <si>
    <t>КМЗ057</t>
  </si>
  <si>
    <t>КМЗ058</t>
  </si>
  <si>
    <t>КМЗ059</t>
  </si>
  <si>
    <t>КМЗ060</t>
  </si>
  <si>
    <t>КМЗ061</t>
  </si>
  <si>
    <t>КМЗ062</t>
  </si>
  <si>
    <t>КМЗ063</t>
  </si>
  <si>
    <t>КМЗ064</t>
  </si>
  <si>
    <t>КМЗ066</t>
  </si>
  <si>
    <t>КМЗ067</t>
  </si>
  <si>
    <t>КМЗ068</t>
  </si>
  <si>
    <t>КМЗ069/М;    КМЗ069/С;     КМЗ069/Б;</t>
  </si>
  <si>
    <t xml:space="preserve"> -кольца поршневые 4062.1000100-01АР (ОАО "СТАПРИ") (3 шт. в 1 пшк.) (4 пшк.) </t>
  </si>
  <si>
    <t xml:space="preserve"> -гильза КМЗ 658.1002021-70 (фосфатированная, L255) (плосковершинное хонингование) (1 шт.)</t>
  </si>
  <si>
    <t xml:space="preserve"> -гильза КМЗ 442-0102-01-70 (фосфатированная, L270) (плосковершинное хонингование) (1 шт.)</t>
  </si>
  <si>
    <t xml:space="preserve"> -палец поршневой КМЗ 236-1004020 (упрочнённый ТВЧ) (1 шт.)</t>
  </si>
  <si>
    <t xml:space="preserve"> -палец поршневой КМЗ 7511.1004020 (упрочнённый ТВЧ) (1 шт.)</t>
  </si>
  <si>
    <t xml:space="preserve"> -палец поршневой КМЗ 446-1004020 (упрочнённый ТВЧ) (1 шт.)</t>
  </si>
  <si>
    <t xml:space="preserve"> -палец поршневой КМЗ 21-1004020-14-70 (упрочнённый цементацией) (4 шт.) </t>
  </si>
  <si>
    <t xml:space="preserve"> -палец поршневой КМЗ 406.1004020-02-70 (упрочнённый цементацией) (4шт.) </t>
  </si>
  <si>
    <t>КМЗ022/А/I-III; КМЗ022/Б/I-III;  КМЗ022/В/I-III; КМЗ022/Г/I-III; КМЗ022/Д/I-III</t>
  </si>
  <si>
    <t>КМЗ023/А/I-III; КМЗ023/Б/I-III;  КМЗ023/В/I-III; КМЗ023/Г/I-III; КМЗ023/Д/I-III</t>
  </si>
  <si>
    <t xml:space="preserve"> -поршень КМЗ 421.1004015-23-70 (серия "ЭКСПЕРТ") (покрытие нанофосфат, "Molykote" США) (ширина маслосъёмной канавки 5 мм) (4 шт.)</t>
  </si>
  <si>
    <t xml:space="preserve"> -поршень КМЗ 421.1004015-23-Р3-70 (серия "ЭКСПЕРТ") (покрытие нанофосфат, "Molykote" США) (ширина маслосъёмной канавки 5 мм) (4 шт.)</t>
  </si>
  <si>
    <t xml:space="preserve"> -поршень КМЗ 421.1004015-23-Р5-70 (серия "ЭКСПЕРТ") (покрытие нанофосфат, "Molykote" США) (ширина маслосъёмной канавки 5 мм) (4 шт.)</t>
  </si>
  <si>
    <t>Палец поршневой КМЗ 740.70-1004020 "Евро II, III, IV" (упрочнённый ТВЧ) аналог FEDERAL MOGUL 12094-50971</t>
  </si>
  <si>
    <t>Кольцо маслосъёмное КМЗ 740.1004034 "Евро 0" (в сборе с пружинкой, ширина кольца 5 мм)</t>
  </si>
  <si>
    <t xml:space="preserve"> "Дальнобойщик CLASSIC" КМЗ 740.1000125 "Евро 0" (без пальца).</t>
  </si>
  <si>
    <t xml:space="preserve"> -поршень КМЗ 740.1004015-10 "Евро 0" (со вставкой, с рассекателем, покрытие "Molykote" США 10 группы к гильзе КМЗ 740.30-1002021 "Евро 0, I, II"; ширина маслосъёмной канавки 5 мм) (1 шт)</t>
  </si>
  <si>
    <t xml:space="preserve"> -гильза КМЗ 740.30-1002021 "Евро 0, I, II" (плосковершинное хонингование) аналог FEDERAL MOGUL K 000918292 (1 шт.)</t>
  </si>
  <si>
    <t xml:space="preserve"> "Дальнобойщик PREMIUM" КМЗ 740.1000128 "Евро 0".</t>
  </si>
  <si>
    <t>ЗМЗ -53, -511, -513, 672                                    и их модификации</t>
  </si>
  <si>
    <t>ЗМЗ -406 и его модификации</t>
  </si>
  <si>
    <t xml:space="preserve"> "Дальнобойщик ЭКСПЕРТ" КМЗ 236-1004006-70. </t>
  </si>
  <si>
    <t>"Дальнобойщик PREMIUM" КМЗ 236-1004006-Б2.</t>
  </si>
  <si>
    <t>ЯМЗ 840, 8401 и их модификации</t>
  </si>
  <si>
    <t>ЯМЗ 847 и их модификации</t>
  </si>
  <si>
    <t>АМЗ Д-442, Д-461 и их модификации</t>
  </si>
  <si>
    <t>СМД-18, 20, 22</t>
  </si>
  <si>
    <t xml:space="preserve"> -поршень КМЗ 238НБ-1004015-Б4 (со вставкой, с рассекателем, покрытие "Molykote" США) (1 шт.)</t>
  </si>
  <si>
    <t xml:space="preserve">ЗМЗ -406 и его модификации, -53, -511, -513, -672, -402, -4021, -4025, -4027, -403, -322 </t>
  </si>
  <si>
    <t xml:space="preserve">Кольцо фторопластовое 260.1003031-А1 </t>
  </si>
  <si>
    <t>Кольцо стопорное 740-1004022 (под палец Ø 45)</t>
  </si>
  <si>
    <t xml:space="preserve"> -кольцо стопорное 114.01.9.0-1004022 (2 шт.)</t>
  </si>
  <si>
    <t>КАМАЗ 740, 7403</t>
  </si>
  <si>
    <t xml:space="preserve"> -поршень КМЗ 236-1004015-Д (без вставки, без рассекателя, покрытие "Molykote" США) (1 шт.)</t>
  </si>
  <si>
    <t xml:space="preserve"> -поршень КМЗ 240.1004021-5 (5 канавок под кольца) (без вставки, без рассекателя, под палец Ø 38, покрытие "Molykote" США) (1 шт.)</t>
  </si>
  <si>
    <t xml:space="preserve"> -поршень КМЗ 658.1004015 (со вставкой, с рассекателем,покрытие "Molykote" США) (1 шт.)</t>
  </si>
  <si>
    <t xml:space="preserve"> -гильза КМЗ 66-1002020-02 (плосковершинное хонингование) (4 шт.) </t>
  </si>
  <si>
    <t>ПОРШНЕВАЯ ГРУППА К ДВИГАТЕЛЯМ ВМТЗ (Д-144).</t>
  </si>
  <si>
    <t xml:space="preserve"> -кольцо стопорное 240-1004022 (под палец Ø38) (2 шт.)</t>
  </si>
  <si>
    <t xml:space="preserve"> -кольцо стопорное 740-1004022 (2 шт.)</t>
  </si>
  <si>
    <t>КМЗ037</t>
  </si>
  <si>
    <t>4 пшк</t>
  </si>
  <si>
    <t xml:space="preserve"> -кольцо стопорное 240-1004042 (под палец Ø 38) (2 шт.)</t>
  </si>
  <si>
    <t>на пусковой двигатель П23У к тракторам Т-130, Т-170</t>
  </si>
  <si>
    <t>Кольцо стопорное 03306 Д160 (под палец Ø 60)</t>
  </si>
  <si>
    <t>ПОРШНЕВАЯ ГРУППА К ДВИГАТЕЛЯМ А/М ЗМЗ (ГАЗ).</t>
  </si>
  <si>
    <t>ПОРШНЕВАЯ ГРУППА К ДВИГАТЕЛЯМ ММЗ, Д65 (МИНСКОГО МОТОРНОГО ЗАВОДА).</t>
  </si>
  <si>
    <t>№</t>
  </si>
  <si>
    <t>Наименование продукции</t>
  </si>
  <si>
    <t xml:space="preserve">Поршень КМЗ 11ТА-03с6-21 (со вставкой, с рассекателем, покрытие олово)  гр. А, Б (гр. Ж - под заказ) </t>
  </si>
  <si>
    <t xml:space="preserve">Поршень КМЗ 446-03с6-01 (со вставкой, с рассекателем, покрытие "Molykote" США) гр. А, Б (гр. Ж - под заказ) </t>
  </si>
  <si>
    <t xml:space="preserve">Поршень КМЗ 7511.1004015-01 (со вставкой, с рассекателем, с цековками, покрытие "Molykote" США) гр. А, Б (гр. Ж - под заказ) </t>
  </si>
  <si>
    <t xml:space="preserve">Поршень КМЗ 7511.1004015-10 (со вставкой, с рассекателем, с цековками, покрытие "Molykote" США) гр. А, Б (гр. Ж - под заказ) </t>
  </si>
  <si>
    <t xml:space="preserve">Поршень КМЗ 7511.1004015-10-70 (серия "ЭКСПЕРТ") (со вставкой, с рассекателем, с цековками, покрытие нанофосфат, "Molykote" США) гр. А, Б (гр. Ж - под заказ) </t>
  </si>
  <si>
    <t xml:space="preserve">Поршень КМЗ 7511.1004015-20 (со вставкой, с рассекателем, без цековок, покрытие "Molykote" США) гр. А, Б (гр. Ж - под заказ) </t>
  </si>
  <si>
    <t>- или с гильзой КМЗ 01466-2-01 (Ø145) Д160 фосфатированной (плосковершинное хонингование)</t>
  </si>
  <si>
    <t>КМЗ147/10; (КМЗ147/40-                 под заказ 40 гр.)</t>
  </si>
  <si>
    <t>(КМЗ148/10; КМЗ148/40-                 под заказ 40 гр.)</t>
  </si>
  <si>
    <t>КМЗ149/10;  (КМЗ149/40-                 под заказ 40 гр.)</t>
  </si>
  <si>
    <t>КМЗ150/10;   (КМЗ150/40-                 под заказ 40 гр.)</t>
  </si>
  <si>
    <t>КМЗ151/10; (КМЗ151/40-                 под заказ 40 гр.)</t>
  </si>
  <si>
    <t>КМЗ152/10; (КМЗ152/40-                 под заказ 40 гр.)</t>
  </si>
  <si>
    <t>КМЗ153/10; (КМЗ153/40-                 под заказ 40 гр.)</t>
  </si>
  <si>
    <t>КМЗ154/10; (КМЗ154/40-                 под заказ 40 гр.)</t>
  </si>
  <si>
    <t>КМЗ155/10; (КМЗ155/40-                 под заказ 40 гр.)</t>
  </si>
  <si>
    <t>КМЗ156/10; (КМЗ156/40-                 под заказ 40 гр.)</t>
  </si>
  <si>
    <t>КМЗ157/10;   (КМЗ157/40-                 под заказ 40 гр.)</t>
  </si>
  <si>
    <t>КМЗ158/10; (КМЗ158/40-                 под заказ 40 гр.)</t>
  </si>
  <si>
    <t>КМЗ159/10; (КМЗ159/40-                 под заказ 40 гр.)</t>
  </si>
  <si>
    <t>КМЗ160/10; (КМЗ160/40-                 под заказ 40 гр.)</t>
  </si>
  <si>
    <t>КМЗ161/10; (КМЗ161/40-                 под заказ 40 гр.)</t>
  </si>
  <si>
    <t>КМЗ163/10; (КМЗ163/40-                 под заказ 40 гр.)</t>
  </si>
  <si>
    <t>КМЗ165/10; (КМЗ165/40-                 под заказ 40 гр.)</t>
  </si>
  <si>
    <t>КМЗ166/10;  (КМЗ166/40-                 под заказ 40 гр.)</t>
  </si>
  <si>
    <t>КМЗ167/10; (КМЗ167/40-                 под заказ 40 гр.)</t>
  </si>
  <si>
    <t>Поршень КМЗ 7403.1004015-10/40 "Евро 0" (для двигателей "Турбо", со вставкой, без рассекателя, покрытие "Molykote" США 10/40 группы к гильзе КМЗ 740.30-1002021 "Евро 0, I, II"; ширина маслосъёмной канавки 5 мм) 10 гр. (40 группа - под заказ).</t>
  </si>
  <si>
    <t>Поршень КМЗ 740.30-1004015-10/40 "Евро I, II" (для двигателей "Евро I, II", со вставкой, с рассекателем, покрытие "Molykote" США 10/40 группы к гильзе КМЗ 740.30-1002021 "Евро 0, I, II"; ширина маслосъёмной канавки 4 мм) 10 гр. (40 группа - под заказ).</t>
  </si>
  <si>
    <t>Артикул</t>
  </si>
  <si>
    <t>РТИ 240-1004003 (3 кольца уплотнительных и 1 кольцо антикавитационное) (к гильзе КМЗ 240-1002021-Б3,-Б4)</t>
  </si>
  <si>
    <t>ПОРШНЕВАЯ ГРУППА К ДВИГАТЕЛЯМ ТМЗ (ТУТАЕВСКОГО МОТОРНОГО ЗАВОДА).</t>
  </si>
  <si>
    <t xml:space="preserve"> -РТИ гильзы (2 кольца уплотнительных 740.1002024 и 1 кольцо уплотнительное верхнее 740.1002031) (1 компл)</t>
  </si>
  <si>
    <t xml:space="preserve"> -РТИ 7511.1002001-02 (на гильзу КМЗ 7511.1002021-01) (3 кольца уплотнительных и 1 кольцо антикавитационное) (1 компл)</t>
  </si>
  <si>
    <t>Кольца поршневые КМЗ 740.60-1000106-02 "Евро I, II, III, IV" (на поршни КМЗ 740.30-1004015-05, КМЗ 740. 60-1004015-05) (ширина маслосъёмного кольца 3 мм) (3 шт. в 1 пшк.) (8 пшк)</t>
  </si>
  <si>
    <t>Гильза КМЗ 236-1002021-А (L270) гр. А, Б (гр. Ж - под заказ) (плосковершинное хонингование)</t>
  </si>
  <si>
    <t>Гильза КМЗ 236-1002021-А (L285) гр. А, Б (гр. Ж - под заказ) (плосковершинное хонингование)</t>
  </si>
  <si>
    <t>Гильза КМЗ 236-1002021-А5-70 (фосфатированная, L270) гр. А, Б (гр. Ж - под заказ) (плосковершинное хонингование)</t>
  </si>
  <si>
    <t>Гильза КМЗ 236-1002021-А5-70 (фосфатированная, L285) гр. А, Б (гр. Ж - под заказ) (плосковершинное хонингование)</t>
  </si>
  <si>
    <t>Гильза КМЗ 236-1002021-Б (L270) гр. А, Б (гр. Ж - под заказ) (плосковершинное хонингование)</t>
  </si>
  <si>
    <t>Гильза КМЗ 236-1002021-Б2-70 (фосфатированная, L270) гр. А, Б (гр. Ж - под заказ) (плосковершинное хонингование)</t>
  </si>
  <si>
    <t>Гильза КМЗ 240-1002021-Б3 (L270) гр. А, Б (гр. Ж - под заказ)  (плосковершинное хонингование)</t>
  </si>
  <si>
    <t>Гильза КМЗ 240-1002021-Б4-70 (фосфатированная, L270) гр. А, Б (гр. Ж - под заказ) (плосковершинное хонингование)</t>
  </si>
  <si>
    <t>Гильза КМЗ 442-0102-01-70 (фосфатированная, L 270) гр. А, Б (гр. Ж - под заказ) (плосковершинное хонингование)</t>
  </si>
  <si>
    <t>Гильза КМЗ 7511.1002021-01-70 (фосфатированная, L270) гр. А, Б (гр. Ж - под заказ) (плосковершинное хонингование)</t>
  </si>
  <si>
    <t>Гильза КМЗ 7511.1002021-10-70 (фосфатированная, L255) гр. А, Б (гр. Ж - под заказ) (плосковершинное хонингование)</t>
  </si>
  <si>
    <t xml:space="preserve">Поршень КМЗ 236-1004015-Д (без вставки, без рассекателя, покрытие "Molykote" США) гр. А, Б (гр. Ж - под заказ) </t>
  </si>
  <si>
    <t xml:space="preserve">Поршень КМЗ 236-1004015-Д-70 (серия "ЭКСПЕРТ") (без вставки, без рассекателя, покрытие нанофосфат, "Molykote" США) гр. А, Б (гр. Ж - под заказ) </t>
  </si>
  <si>
    <t xml:space="preserve">Поршень КМЗ 238НБ-1004015 (без вставки, без рассекателя (покрытие "Molykote" США) гр. А, Б (гр. Ж - под заказ) </t>
  </si>
  <si>
    <t xml:space="preserve">Поршень КМЗ 238НБ-1004015-70 (серия "ЭКСПЕРТ") (без вставки, без рассекателя, покрытие нанофосфат, "Molykote" США) гр. А, Б (гр. Ж - под заказ) </t>
  </si>
  <si>
    <t xml:space="preserve">Поршень КМЗ 01М-0305-3Т (без вставки, с цековками, с рассекателем, покрытие олово) гр. А, Б (гр. Ж - под заказ) </t>
  </si>
  <si>
    <t xml:space="preserve">Поршень КМЗ 01М-0305-3-01 (без вставки, без цековок, с рассекателем, покрытие олово) гр. А, Б (гр. Ж - под заказ) </t>
  </si>
  <si>
    <t xml:space="preserve">Поршень КМЗ 238НБ-1004015-Б4 (со вставкой, с рассекателем, покрытие "Molykote" США) гр. А, Б (гр. Ж - под заказ) </t>
  </si>
  <si>
    <t xml:space="preserve"> -поршень КМЗ 114.01.9.0-1004015 (без вставки, с рассекателем, покрытие олово) (1 шт.)</t>
  </si>
  <si>
    <t xml:space="preserve"> -гильза КМЗ 114.01.9.0-1002021 (плосковершинное хонингование) (1 шт)</t>
  </si>
  <si>
    <t xml:space="preserve"> -гильза КМЗ 114.01.9.2-1002021 (плосковершинное хонингование) (1 шт.) </t>
  </si>
  <si>
    <t>КМЗ016/А/I-III; КМЗ016/Б/I-III; КМЗ016/В/I-III; КМЗ016/Г/I-III; КМЗ016/Д/I-III;</t>
  </si>
  <si>
    <t>КМЗ017/А/I-III; КМЗ017/Б/I-III; КМЗ017/В/I-III; КМЗ017/Г/I-III; КМЗ017/Д/I-III</t>
  </si>
  <si>
    <t>КМЗ018/А/I-III; КМЗ018/Б/I-III; КМЗ018/В/I-III; КМЗ018/Г/I-III; КМЗ018/Д/I-III</t>
  </si>
  <si>
    <t>КМЗ019/А/I-III; КМЗ019/Б/I-III; КМЗ019/В/I-III; КМЗ019/Г/I-III; КМЗ019/Д/I-III</t>
  </si>
  <si>
    <t>КМЗ020/А/I-III; КМЗ020/Б/I-III; КМЗ020/В/I-III; КМЗ020/Г/I-III; КМЗ020/Д/I-III</t>
  </si>
  <si>
    <t>КОМПЛЕКТЫ ЦПГ К ДВИГАТЕЛЯМ А/М КАМАЗ.</t>
  </si>
  <si>
    <t>8 пшк</t>
  </si>
  <si>
    <t>ЗМЗ -53, -511, -513, 672, -402, -4021, -4025, 4027, -403, -322                                     и их модификации</t>
  </si>
  <si>
    <t>КМЗ009/I-III</t>
  </si>
  <si>
    <t>КМЗ010</t>
  </si>
  <si>
    <t>КМЗ011</t>
  </si>
  <si>
    <t>КМЗ012</t>
  </si>
  <si>
    <t>КМЗ013</t>
  </si>
  <si>
    <t>КМЗ014</t>
  </si>
  <si>
    <t>КМЗ008/I-III</t>
  </si>
  <si>
    <t>КМЗ015</t>
  </si>
  <si>
    <t>КМЗ031/01; КМЗ031/02</t>
  </si>
  <si>
    <t>КМЗ035</t>
  </si>
  <si>
    <t>КМЗ036</t>
  </si>
  <si>
    <t>под палец П23У</t>
  </si>
  <si>
    <t>Кольцо стопорное к поршню КМЗ 17-03-27 (под палец Ø 28)</t>
  </si>
  <si>
    <t>КАМАЗ 740.11-240, 740.13-260, 740.30-260, 740.31-240</t>
  </si>
  <si>
    <t>КАМАЗ 7403.10-260.</t>
  </si>
  <si>
    <t>КАМАЗ 740.10-210, 740.10-20-220, 7403.10-260, 740.11-240, 740.13-260, 740.30-260, 740.31-340.</t>
  </si>
  <si>
    <t>КАМАЗ 740.50-360, 740.51-320, 740.60-360, 740.61-320, 740.62-280, 740.63-400, 740.64-420, 740.70-280, 740.71-320, 740.72-360, 740.73-400, 740.74-420, 740.75-440</t>
  </si>
  <si>
    <t>КАМАЗ 740.10-210, 740.10-20-220</t>
  </si>
  <si>
    <t>КАМАЗ 7403.10-260, "Турбо".</t>
  </si>
  <si>
    <t>КАМАЗ 740.50-360, 740.51-320, 740.60-360, 740.61-320, 740.62-280, 740.63-400, 740.64-420</t>
  </si>
  <si>
    <t>Палец поршневой КМЗ 740.30-1004020 "Евро 0, I, II"  (упрочнённый ТВЧ) аналог FEDERAL MOGUL 12094-50972</t>
  </si>
  <si>
    <t>КАМАЗ 740.10-210, 740.10-20-220, 7403.10-260, 740.11-240, 740.13-260, 740.30-260, 740.31-240.</t>
  </si>
  <si>
    <t>КАМАЗ 740.10-210, 740.10-20-220, 7403.10-260</t>
  </si>
  <si>
    <t>КМЗ001/A;             КМЗ001/Б;                КМЗ001/В;          КМЗ001/Г;         КМЗ001/Д</t>
  </si>
  <si>
    <t>КМЗ002/A;             КМЗ002/Б;                КМЗ002/В;          КМЗ002/Г;         КМЗ002/Д</t>
  </si>
  <si>
    <t>КМЗ003/A;             КМЗ003/Б;                КМЗ003/В;          КМЗ003/Г;         КМЗ003/Д</t>
  </si>
  <si>
    <t>ПОРШНЕВАЯ ГРУППА, ГОЛОВКА БЛОКА ЦИЛИНДРОВ, КЛАПАНА К ДВИГАТЕЛЯМ А/М КАМАЗ.</t>
  </si>
  <si>
    <t>КМЗ145/10;                       (КМЗ145/40 -                 под заказ 40 гр.)</t>
  </si>
  <si>
    <t>КАМАЗ 740.11-240, 740.13-260, 740.30-260, 740.31-240, 740.50-360, 740.51-320, 740.60-360, 740.61-320, 740.62-280, 740.63-400, 740.64-420.</t>
  </si>
  <si>
    <t>КАМАЗ 740.11-240, 740.13-260, 740.30-260, 740.31-240, 740.50-360, 740.51-320, 740.60-360, 740.61-320, 740.62-280, 740.63-400, 740.64-420. 740.70-280, 740.71-320, 740.72-360, 740.73-400, 740.74-420, 740.75-440</t>
  </si>
  <si>
    <t>КАМАЗ 740.11-240, 740.13-260, 740.30-260, 740.31-240, 740.50-360, 740.51-320, 740.60-360, 740.61-320, 740.62-280, 740.63-400, 740.64-420</t>
  </si>
  <si>
    <t>"Дальнобойщик PREMIUM" КМЗ 446-03c8-01.</t>
  </si>
  <si>
    <t>КМЗ315/АНБ; КМЗ315/БНБ;      КМЗ315/ЖНБ</t>
  </si>
  <si>
    <t>КМЗ316/А; КМЗ316/Б; КМЗ316/Ж</t>
  </si>
  <si>
    <t>"Дальнобойщик ЭКСПЕРТ" КМЗ 7511.1004006-10-70.</t>
  </si>
  <si>
    <t xml:space="preserve"> -PRIMA-130 Кольца поршневые К1-2097-000 (MD-7511) (3 шт. в 1 пшк)</t>
  </si>
  <si>
    <t xml:space="preserve"> -или кольца поршневые КМЗ 7511.1004002 (3 шт. в 1 пшк.) (1 пшк)</t>
  </si>
  <si>
    <t>КМЗ317/А; КМЗ317/Б; КМЗ317/Ж</t>
  </si>
  <si>
    <t>КАМАЗ 740 и его модификации</t>
  </si>
  <si>
    <t xml:space="preserve">"Дальнобойщик ЭКСПЕРТ" КМЗ 245.1000108-С-70.                                          </t>
  </si>
  <si>
    <t xml:space="preserve">"Дальнобойщик CLASSIC" КМЗ 245.1000105-С (без пальца).                   </t>
  </si>
  <si>
    <t>"Дальнобойщик ЭКСПЕРТ" КМЗ 240.1000108-С-70.</t>
  </si>
  <si>
    <t xml:space="preserve"> -PRIMA-110 Кольца поршневые К1-1519-000 (MD-240/243) (4 шт. в 1 пшк) (1 пшк.)</t>
  </si>
  <si>
    <t>"Дальнобойщик CLASSIC" КМЗ 7511.1004005-01 (без пальца).</t>
  </si>
  <si>
    <t>"Дальнобойщик CLASSIC" КМЗ 7511.1004005-50 (без пальца).</t>
  </si>
  <si>
    <t xml:space="preserve">"Дальнобойщик CLASSIC" КМЗ 7511.1004005-60 (без пальца). </t>
  </si>
  <si>
    <t xml:space="preserve"> -гильза КМЗ 24-1002020-02 (плосковершинное хонингование) (4 шт.)</t>
  </si>
  <si>
    <t>КМЗ112</t>
  </si>
  <si>
    <t>КМЗ114</t>
  </si>
  <si>
    <t xml:space="preserve">Поршень КМЗ 8401.1004015-01 (со вставкой, без рассекателя, покрытие "Molykote" США) </t>
  </si>
  <si>
    <t>ММЗ Д-260 и другие двигатели ММЗ Евро I и его модификации</t>
  </si>
  <si>
    <t>под палец а/м КАМАЗ</t>
  </si>
  <si>
    <t>на гильзу МТЗ</t>
  </si>
  <si>
    <t>под палец МТЗ</t>
  </si>
  <si>
    <t>ЯМЗ-7511.10, 7601.10 (с индивидуальной головкой)</t>
  </si>
  <si>
    <t>ЯМЗ-236БЕ2, -236НЕ2, -238БЕ2, -238ДЕ2, -7511.10, -7512.10, -7513.10 (с общей головкой)</t>
  </si>
  <si>
    <t>ЯМЗ-236БЕ2, -236НЕ2, -238БЕ2, -238ДЕ2, -7511.10, -7512.10, -7513.10 (с общей головкой).</t>
  </si>
  <si>
    <t xml:space="preserve">Поршень КМЗ Д65.1004021-1 (без вставки, без рассекателя, под палец Ø 38, покрытие "Molykote" США) гр. М, С (гр. Б - под заказ) </t>
  </si>
  <si>
    <t xml:space="preserve">Поршень КМЗ Д65.1004021-1-70 (серия "ЭКСПЕРТ") (без вставки, без рассекателя, под палец Ø 38, покрытие нанофосфат, "Molykote" США) гр. М, С (гр. Б - под заказ) </t>
  </si>
  <si>
    <t xml:space="preserve">Поршень КМЗ 240.1004021-5 (5 канавок под кольца) (без вставки, без рассекателя, под палец Ø 38, покрытие "Molykote" США) гр. М, С (гр. Б - под заказ) </t>
  </si>
  <si>
    <t xml:space="preserve">Поршень КМЗ 240.1004021-5-70 (серия "ЭКСПЕРТ") (5 канавок под кольца) (без вставки, без рассекателя, под палец Ø 38, покрытие нанофосфат, "Molykote" США) гр. М, С (гр. Б - под заказ) </t>
  </si>
  <si>
    <t xml:space="preserve">Поршень КМЗ 245-1004021 (со вставкой, без рассекателя, под палец Ø 38, покрытие "Molykote" США) гр. М, С (гр. Б - под заказ) </t>
  </si>
  <si>
    <t xml:space="preserve">Поршень КМЗ 245-1004021-70 (серия "ЭКСПЕРТ") (со вставкой, без рассекателя, под палец Ø 38, покрытие нанофосфат, "Molykote" США) гр. М, С (гр. Б - под заказ) </t>
  </si>
  <si>
    <t xml:space="preserve">Поршень КМЗ 245-1004021-Б-70 (серия "ЭКСПЕРТ") (со вставкой, с рассекателем, под палец Ø 42, покрытие нанофосфат, "Molykote" США) гр. М, С (гр. Б - под заказ) </t>
  </si>
  <si>
    <t xml:space="preserve">Поршень КМЗ 260-1004021-В-70 (серия "ЭКСПЕРТ") (со вставкой, без рассекателя, под палец Ø 38, покрытие нанофосфат, "Molykote" США) гр. М, С (гр. Б - под заказ) </t>
  </si>
  <si>
    <t xml:space="preserve">Поршень КМЗ 245-1004021-Г (со вставкой, с рассекателем, под палец Ø 38, покрытие "Molykote" США) гр. М, С (гр. Б - под заказ) </t>
  </si>
  <si>
    <t xml:space="preserve">Поршень КМЗ 245-1004021-Г-70 (серия "ЭКСПЕРТ") (со вставкой, с рассекателем, под палец Ø 38, покрытие нанофосфат, "Molykote" США) гр. М, С (гр. Б - под заказ) </t>
  </si>
  <si>
    <t xml:space="preserve">Поршень КМЗ 260-1004021-Ж-70 (серия "ЭКСПЕРТ") (со вставкой, без рассекателя, под палец Ø 38, покрытие нанофосфат, "Molykote" США) гр. М, С (гр. Б - под заказ) </t>
  </si>
  <si>
    <t xml:space="preserve">Поршень КМЗ 260-1004021-М-70 (серия "ЭКСПЕРТ") (со вставкой, без рассекателя, под палец Ø 42, покрытие нанофосфат, "Molykote" США) гр. М, С (гр. Б - под заказ) </t>
  </si>
  <si>
    <t>Поршень КМЗ 236-1004015-Д (без вставки, без рассекателя, покрытие олово) (гр. А, Б, Ж - под заказ)</t>
  </si>
  <si>
    <t>Поршень КМЗ 238НБ-1004015 (без вставки, без рассекателя (покрытие олово) (гр. А, Б, Ж - под заказ)</t>
  </si>
  <si>
    <r>
      <t>Поршень КМЗ 238НБ-1004015-Б4 (со вставкой, с рассекателем, покрытие олово) (гр. А, Б, Ж - под заказ)</t>
    </r>
    <r>
      <rPr>
        <b/>
        <i/>
        <sz val="11"/>
        <color indexed="10"/>
        <rFont val="Arial Cyr"/>
        <charset val="204"/>
      </rPr>
      <t/>
    </r>
  </si>
  <si>
    <t>"Дальнобойщик CLASSIC" КМЗ 260.1000105-С (без пальца).</t>
  </si>
  <si>
    <t>КМЗ337</t>
  </si>
  <si>
    <t>КМЗ338</t>
  </si>
  <si>
    <t>КМЗ341/А; КМЗ341/Б; КМЗ341/Ж</t>
  </si>
  <si>
    <t>КМЗ242/А; КМЗ242/Б; КМЗ242/Ж</t>
  </si>
  <si>
    <t>КМЗ243/А; КМЗ243/Б; КМЗ243/Ж</t>
  </si>
  <si>
    <t>Гильза КМЗ 245-1002021-А1 (чёрно-белая)                                                                                                                  (гр. М, С, Б - под заказ) (плосковершинное хонингование)</t>
  </si>
  <si>
    <t>Гильза КМЗ 240-1002021 (чёрно-белая)                                                                                                (гр. М, С, Б - под заказ) (плосковершинное хонингование)</t>
  </si>
  <si>
    <t>Поршень КМЗ 740.61-1004015-10/40 "Евро II, III" (для двигателей "Евро II, III", со вставкой, с рассекателем, покрытие "Molykote" США 10/40 группы к гильзе КМЗ 740.51-1002021 "Евро II, III, IV"; ширина маслосъёмной канавки 4 мм) 10 гр. (40 группа - под заказ).</t>
  </si>
  <si>
    <t>Поршень КМЗ 740.61-1004015-10/40-70 (серия "ЭКСПЕРТ") "Евро II, III" (для двигателей "Евро II, III", со вставкой, с рассекателем, покрытие нанофосфат, "Molykote" США 10/40 группы к гильзе КМЗ 740.51-1002021 "Евро II, III, IV"; ширина маслосъёмной канавки 4 мм) 10 гр. (40 группа - под заказ).</t>
  </si>
  <si>
    <t xml:space="preserve"> -поршень КМЗ 740.61-1004015-10 "Евро II, III" (для двигателей "Евро II, III", со вставкой, с рассекателем, покрытие "Molykote" США 10 группы к гильзе КМЗ 740.51-1002021 "Евро II, III, IV"; ширина маслосъёмной канавки 4 мм) (1 шт.)</t>
  </si>
  <si>
    <t xml:space="preserve"> -поршень КМЗ 53.1004015-24-70 (серия "ЭКСПЕРТ") (покрытие нанофосфат, "Molykote" США) (4 шт.)</t>
  </si>
  <si>
    <t>РМ Д65 и его модификации, ММЗ Д-50</t>
  </si>
  <si>
    <t xml:space="preserve"> -поршень КМЗ Д65.1004021-1-70 (серия "ЭКСПЕРТ") (без вставки, без рассекателя, под палец Ø 38, покрытие нанофосфат, "Molykote" США) (1 шт)</t>
  </si>
  <si>
    <t xml:space="preserve"> -поршень КМЗ Д65.1004021-1-70 (серия "ЭКСПЕРТ") (без вставки, без рассекателя, под палец Ø 38, покрытие нанофосфат, "Molykote" США) (1 шт.)</t>
  </si>
  <si>
    <t xml:space="preserve"> -поршень КМЗ 240.1004021-5-70 (серия "ЭКСПЕРТ") (5 канавок под кольца) (без вставки, без рассекателя, под палец Ø 38, покрытие нанофосфат, "Molykote" США) (1 шт.)</t>
  </si>
  <si>
    <t xml:space="preserve"> -поршень КМЗ 245-1004021-70 (серия "ЭКСПЕРТ") (со вставкой, без рассекателя, под палец Ø 38, покрытие нанофосфат, "Molykote" США) (1 шт.) </t>
  </si>
  <si>
    <t xml:space="preserve"> -поршень КМЗ 260-1004021-В-70 (серия "ЭКСПЕРТ") (со вставкой, без рассекателя, под палец Ø 38, покрытие нанофосфат, "Molykote" США) (1 шт.) </t>
  </si>
  <si>
    <t>Д-245.2С2, -245.7Е2 (ГАЗ, ПАЗ), -245.9Е2, -245.11Е2, -245.16С2, -245.30Е2, -245С2, -245.5С2, -245.42С2, -245.43С2, -260 и их модификации</t>
  </si>
  <si>
    <t xml:space="preserve"> -поршень КМЗ 260-1004021-Ж-70 (серия "ЭКСПЕРТ") (со вставкой, без рассекателя, под палец Ø 38, покрытие нанофосфат, "Molykote" США) (1 шт.) </t>
  </si>
  <si>
    <t xml:space="preserve"> -поршень КМЗ 260-1004021-Т-70 (серия "ЭКСПЕРТ") (со вставкой, без рассекателя, под палец Ø 42, покрытие нанофосфат, "Molykote" США) (1 шт.) </t>
  </si>
  <si>
    <t xml:space="preserve"> -поршень КМЗ 260-1004021-М-70 (серия "ЭКСПЕРТ") (со вставкой, без рассекателя, под палец Ø 42, покрытие нанофосфат, "Molykote" США) (1 шт.) </t>
  </si>
  <si>
    <t xml:space="preserve"> -поршень КМЗ 245-1004021-Б-70 (серия "ЭКСПЕРТ") (со вставкой, с рассекателем, палец Ø 42, покрытие нанофосфат, "Molykote" США) (1 шт.) </t>
  </si>
  <si>
    <t xml:space="preserve"> -поршень КМЗ 245-1004021-Г-70 (серия "ЭКСПЕРТ") (со вставкой, с рассекателем, под палец Ø 38, покрытие нанофосфат, "Molykote" США) (1 шт.) </t>
  </si>
  <si>
    <t xml:space="preserve"> -поршень КМЗ 236-1004015-Д-70 (серия "ЭКСПЕРТ") (без вставки, без рассекателя, покрытие нанофосфат, "Molykote" США) (1 шт.)</t>
  </si>
  <si>
    <t xml:space="preserve"> -поршень КМЗ 238НБ-1004015-70 (серия "ЭКСПЕРТ") (серия "ЭКСПЕРТ") (без вставки, без рассекателя, покрытие нанофосфат, "Molykote" США) (1 шт.)</t>
  </si>
  <si>
    <t xml:space="preserve"> -поршень КМЗ 7511.1004015-10-70 (серия "ЭКСПЕРТ") (со вставкой, с рассекателем, с цековками, покрытие нанофосфат, "Molykote" США) (1 шт.)</t>
  </si>
  <si>
    <t>Палец поршневой КМЗ 740.1004020 "Евро 0" (упрочнённый ТВЧ)</t>
  </si>
  <si>
    <t>Палец поршневой КМЗ 7406.1004020 "Евро I, II, III" (упрочнённый ТВЧ)</t>
  </si>
  <si>
    <t>Поршень КМЗ 740.30-1004015-10/40-70 (серия "ЭКСПЕРТ") "Евро I, II" (для двигателей "Евро I, II", со вставкой, с рассекателем, покрытие нанофосфат "Molykote" США 10/40 группы к гильзе КМЗ 740.30-1002021 "Евро 0, I, II"; ширина маслосъёмной канавки 4 мм) 10 гр. (40 группа - под заказ).</t>
  </si>
  <si>
    <t>PRIMA-120 Кольца поршневые (хром) К1-1402-000 (MD-740) "Евро 0" (ширина маслосъёмного кольца 5 мм) (3 шт. в 1 пшк)</t>
  </si>
  <si>
    <t>PRIMA-120 EU-3 Кольца поршневые К1-2124-000 (MD-740-60) "Евро I, II, III, IV" (ширина маслосъёмного кольца 3 мм) (3 шт. в 1 пшк)</t>
  </si>
  <si>
    <t xml:space="preserve"> -PRIMA-120 Кольца поршневые (хром) К1-1402-000 (MD-740) "Евро 0" (ширина маслосъёмного кольца 5 мм) (3 шт. в 1 пшк) (1 пшк)</t>
  </si>
  <si>
    <t xml:space="preserve"> -PRIMA-120 EU-3 Кольца поршневые К1-2124-000 (MD-740-60) "Евро I, II, III, IV" (ширина маслосъёмного кольца 3 мм) (3 шт. в 1 пшк) (1 пшк)</t>
  </si>
  <si>
    <t>"Дальнобойщик PREMIUM" КМЗ 740.60-1000128-07 (10 гр.) /                                             08 (40 гр. - под заказ) "Евро II, III" аналог комплекта                                                                                  FEDERAL MOGUL 740.60-1000128-07/08.</t>
  </si>
  <si>
    <t xml:space="preserve">"Дальнобойщик PREMIUM" КМЗ 7511.1004006-60. </t>
  </si>
  <si>
    <t>ПОРШНЕВАЯ ГРУППА К ДВИГАТЕЛЯМ А/М МАЗ, ЯМЗ 236, 238, 240, А01, 41</t>
  </si>
  <si>
    <t>Поршень КМЗ 658.1004015-10 (со вставкой, с рассекателем,покрытие "Molykote" США)</t>
  </si>
  <si>
    <t>Ø, мм</t>
  </si>
  <si>
    <t>Цена с НДС за ед., руб.</t>
  </si>
  <si>
    <t>Ед. изм.</t>
  </si>
  <si>
    <t xml:space="preserve">Кольца поршневые КМЗ 8421.1004002 (3 шт. в 1 пшк.) </t>
  </si>
  <si>
    <t>"Дальнобойщик PREMIUM" КМЗ 7511.1004006-01.</t>
  </si>
  <si>
    <t>ЯМЗ -236М2, -236Г, -236А, -236ЕК,-236ДК, -236Д, -238М2, -238АМ2, -238ВМ, -238ГМ2, -238ИМ2, -238КМ2, -238АК унифицированный блок.</t>
  </si>
  <si>
    <t>ЯМЗ -236М2,-236Г,-236А,-236ЕК, -236ДК,-236Д,-238М2,-238АМ2, -238ВМ,-238ГМ2,-238ИМ2,-238КМ2, -238АК</t>
  </si>
  <si>
    <t>ЯМЗ -236Н,-236НЕ,-236БЕ,-236Б,-238Б,-238БВ,-238БЕ,-238БЛ,-238БК,-238Д,-238ДЕ,-238ДК,-238НД3(4,5),-238Л,-238Н унифицированный блок</t>
  </si>
  <si>
    <t>РТИ на гильзу Д160 (2 кольца уплотнительных 40210)</t>
  </si>
  <si>
    <t>под палец ТМЗ</t>
  </si>
  <si>
    <t>на гильзу ТМЗ</t>
  </si>
  <si>
    <t>- поршень КМЗ 8401.1004015-01 (со вставкой, без рассекателя, покрытие "Molykote" США) (1 шт)</t>
  </si>
  <si>
    <t>- кольца поршневые КМЗ 8421.1004002 (3 шт. в 1 пшк.) (1 пшк)</t>
  </si>
  <si>
    <t xml:space="preserve"> -поршень КМЗ 406.1004015 (покрытие "Molykote" США) (4 шт.)</t>
  </si>
  <si>
    <t xml:space="preserve"> -кольцо стопорное 240-1004022 (под палец Ø 38) (2 шт.)</t>
  </si>
  <si>
    <t xml:space="preserve"> -кольцо стопорное 240-1004042 (под палец Ø 42) (2 шт.)</t>
  </si>
  <si>
    <t>"Дальнобойщик PREMIUM" КМЗ 7511.1004006-10.</t>
  </si>
  <si>
    <t xml:space="preserve"> -РТИ гильзы КМЗ 245-1002021-А1 (2 кольца уплотнительных 50-1002022)                         (1 компл)</t>
  </si>
  <si>
    <t>КАМАЗ 740.50-360, 740.51-320, 740.60-360, 740.61-320, 740.62-280, 740.63-400, 740.64-420, 740.70-280, 740.71-320, 740.72-360, 740.73-400, 740.74-420,  740.75-440</t>
  </si>
  <si>
    <t>УМЗ - 4218.10, -421.10, -4123.10, -4215.10, -4216.10, - 4213, -4216 (Евро-3)</t>
  </si>
  <si>
    <t>УМЗ - 4218.10, -421.10, -4123.10, -4215.10, -4216.10</t>
  </si>
  <si>
    <t>Д-160</t>
  </si>
  <si>
    <t>Д-180</t>
  </si>
  <si>
    <t>Гильза КМЗ 01466-2 (Ø145) Д-160; гр. М, гр. С1 (гр. С2 - под заказ) (плосковершинное хонингование)</t>
  </si>
  <si>
    <t>Гильза КМЗ 01466-2-01 (Ø145) Д-160 фосфатированная; гр. М, гр. С1 (гр. С2 - под заказ) (плосковершинное хонингование)</t>
  </si>
  <si>
    <t>Палец поршневой КМЗ 16-03-50 (на поршень Ø145) Д-160                                                               (упрочнённый ТВЧ)</t>
  </si>
  <si>
    <t>Палец поршневой КМЗ 16-03-50-01 (на поршень Ø150) Д-180                                       (упрочнённый ТВЧ)</t>
  </si>
  <si>
    <t xml:space="preserve">Поршень КМЗ 51-03-23 (Ø145) Д-160 покрытие "Molykote" США; гр. М, гр. С1 (гр. С2 - под заказ) </t>
  </si>
  <si>
    <t xml:space="preserve">Поршень КМЗ 51-03-23 (Ø145) Д-160 олово; гр. М, гр. С1 (гр. С2 - под заказ) </t>
  </si>
  <si>
    <t>Поршень КМЗ 51-03-40-01 (конвейер ЧТЗ Ø150) Д-180 покрытие "Molykote" США к гильзе КМЗ 51-01-82-01 (Ø150) Д-180 фосфатированной;  гр. М</t>
  </si>
  <si>
    <t xml:space="preserve">Кольца поршневые КМЗ 51-03-115 (Ø145) Д-160 (5 шт. в 1 пшк.) </t>
  </si>
  <si>
    <t>Кольца поршневые СТ-51-03-115СП (Ø145) Д-160 (ОАО "СТАПРИ") (5 шт. в 1 пшк.)</t>
  </si>
  <si>
    <t xml:space="preserve">Кольца поршневые КМЗ 51-03-122 (Ø150) Д-180 (5 шт. в 1 пшк.) </t>
  </si>
  <si>
    <t>Кольца поршневые СТ-51-03-122СП (Ø150) Д-180 (ОАО "СТАПРИ") (5 шт. в 1 пшк.)</t>
  </si>
  <si>
    <t>под палец ЧТЗ</t>
  </si>
  <si>
    <t>на гильзу ЧТЗ</t>
  </si>
  <si>
    <t xml:space="preserve">- поршень КМЗ 51-03-40 (Ø150) Д-180 покрытие "Molykote" США </t>
  </si>
  <si>
    <t>- гильза КМЗ 51-01-82 (Ø150) Д-180 (плосковершинное хонингование)</t>
  </si>
  <si>
    <t xml:space="preserve">- поршень КМЗ 51-03-23 (Ø145) Д-160 покрытие "Molykote" США </t>
  </si>
  <si>
    <t>- гильза КМЗ 01466-2 (Ø145) Д-160 (плосковершинное хонингование)</t>
  </si>
  <si>
    <t>- РТИ на гильзу ЧТЗ (2 кольца уплотнительных 40210)</t>
  </si>
  <si>
    <t>КМЗ279/А Р1-II; КМЗ279/Б Р1-II; КМЗ279/В Р1-II; КМЗ279/Г Р1-II</t>
  </si>
  <si>
    <t xml:space="preserve">КМЗ281/В Р2-II; КМЗ281/Г Р2-II </t>
  </si>
  <si>
    <t xml:space="preserve">КМЗ280/А Р2-I; КМЗ280/Б Р2-I </t>
  </si>
  <si>
    <t>Поршень КМЗ 17-03-27 гр. А, Б (гр.  В, Г - под заказ)</t>
  </si>
  <si>
    <t>Поршень КМЗ 17-03-27-Р1-II гр. А, Б (гр. В, Г - под заказ) (ремонтный) (под заказ)</t>
  </si>
  <si>
    <t>Поршень КМЗ 17-03-27-Р2-I (гр. А, Б - под заказ) (ремонтный)</t>
  </si>
  <si>
    <t xml:space="preserve">Поршень КМЗ 17-03-27-Р2-II (гр. В, Г - под заказ) (ремонтный) </t>
  </si>
  <si>
    <t>Комплект ЦПГ КМЗ Д65.1000104.</t>
  </si>
  <si>
    <t>Комплект ЦПГ КМЗ 240.1000104.</t>
  </si>
  <si>
    <t>Комплект ЦПГ КМЗ 245.1000104.</t>
  </si>
  <si>
    <t>Комплект ЦПГ КМЗ 260.1000104.</t>
  </si>
  <si>
    <t xml:space="preserve"> -палец КМЗ 421.1004020-01-70 (упрочнённый цементацией) (4 шт.) </t>
  </si>
  <si>
    <t>КМЗ004/А/I-III; КМЗ004/Б/I-III; КМЗ004/В/I-III; КМЗ004/Г/I-III; КМЗ004/Д/I-III</t>
  </si>
  <si>
    <t>КМЗ006/А/I-III; КМЗ006/Б/I-III; КМЗ006/В/I-III; КМЗ006/Г/I-III; КМЗ006/Д/I-III</t>
  </si>
  <si>
    <t>КМЗ007/А/I-III; КМЗ007/Б/I-III; КМЗ007/В/I-III; КМЗ007/Г/I-III; КМЗ007/Д/I-III</t>
  </si>
  <si>
    <t>ПОРШНЕВАЯ ГРУППА К ДВИГАТЕЛЯМ УЛЬЯНОВСКОГО МОТОРНОГО ЗАВОДА (УМЗ).</t>
  </si>
  <si>
    <t>КМЗ284/А/I-III; КМЗ284/Б/I-III; КМЗ284/В/I-III; КМЗ284/Г/I-III; КМЗ284/Д/I-III</t>
  </si>
  <si>
    <t>КМЗ299/10;  КМЗ299/40</t>
  </si>
  <si>
    <t>КМЗ300/10;  КМЗ300/40</t>
  </si>
  <si>
    <t>КМЗ302/10;  КМЗ302/40</t>
  </si>
  <si>
    <t>КМЗ303/10;  КМЗ303/40</t>
  </si>
  <si>
    <t>КМЗ304/10;  КМЗ304/40</t>
  </si>
  <si>
    <t>КМЗ305/10;  КМЗ305/40</t>
  </si>
  <si>
    <t>КМЗ306/А; КМЗ306/Б;      КМЗ306/Ж</t>
  </si>
  <si>
    <t>КМЗ307/А; КМЗ307/Б;      КМЗ307/Ж</t>
  </si>
  <si>
    <t xml:space="preserve">КМЗ117/11; КМЗ117/41  </t>
  </si>
  <si>
    <t>Гильза КМЗ 240-1002021 гр. М, С (гр. Б - под заказ) (плосковершинное хонингование)</t>
  </si>
  <si>
    <t>Гильза КМЗ 240-1002021-70 (фосфатированная) гр. М, С (гр. Б - под заказ) (плосковершинное хонингование)</t>
  </si>
  <si>
    <t>Гильза КМЗ 245-1002021-А1 гр. М, С (гр. Б - под заказ)                                                                                        (плосковершинное хонингование)</t>
  </si>
  <si>
    <t>Гильза КМЗ 245-1002021-А1-70 (фосфатированная) гр. М, С (гр. Б - под заказ) (плосковершинное хонингование)</t>
  </si>
  <si>
    <t>Кольца поршневые КМЗ 236-1004002-А4/2  на поршень КМЗ 236-1004015К (5 шт. в 1 пшк.) (под заказ).</t>
  </si>
  <si>
    <t>ЯМЗ-7511.10, 7601.10, ЯМЗ-236БЕ2, -236НЕ2, -238БЕ2, -238ДЕ2, -7511.10, -7512.10, -7513.10 (с общей гол.)</t>
  </si>
  <si>
    <t xml:space="preserve"> -кольца поршневые PRIMA-92 K4-3010-00 (ЗМЗ-4062.10) (3 шт. в 1 пшк.) (4 пшк.)</t>
  </si>
  <si>
    <t xml:space="preserve"> ММЗ Д-240, ММЗ Д-242, ММЗ Д-243, ММЗ Д-244, Д-245, Д-260 и их модификации</t>
  </si>
  <si>
    <t>Поршень КМЗ 658.1004015 (со вставкой, с рассекателем,покрытие "Molykote" США)</t>
  </si>
  <si>
    <t xml:space="preserve"> -поршень КМЗ 238НБ-1004015 (без вставки, без рассекателя, покрытие "Molykote" США) (1 шт.)</t>
  </si>
  <si>
    <t>КМЗ179</t>
  </si>
  <si>
    <t xml:space="preserve">"Дальнобойщик PREMIUM" КМЗ 658.1004006-10. </t>
  </si>
  <si>
    <t>Кольца поршневые КМЗ 245-1004060-А (4 шт. в 1 пшк.)</t>
  </si>
  <si>
    <t>Кольца поршневые КМЗ 260-1004060-Б (3 шт. в 1 пшк.)</t>
  </si>
  <si>
    <t>"Дальнобойщик PREMIUM" КМЗ 260.1000108-С.</t>
  </si>
  <si>
    <t>Кольца поршневые КМЗ 440-1004002 на поршень КМЗ 11 ТА-03с6-21 (Алтай) (4 шт. в 1 пшк.)</t>
  </si>
  <si>
    <t>Кольцо стопорное 236-1004022 (под палец Ø 50)</t>
  </si>
  <si>
    <t>Кольцо стопорное 7511.1004022 (под палец Ø 52)</t>
  </si>
  <si>
    <t>Д-245.2S3A, Д-245.43S3A, Д-245.5S3A, Д-245.7E3, Д-245.9E3, Д-245.S3A, Д-246E3,</t>
  </si>
  <si>
    <t>РТИ гильзы КМЗ 245-1002021-А1, КМЗ 240-1002021                                                      (2 кольца уплотнительных 50-1002022)</t>
  </si>
  <si>
    <t xml:space="preserve">Поршень КМЗ 260-1004021-Т-70 (серия "ЭКСПЕРТ") (со вставкой, без рассекателя, под палец Ø 42, покрытие нанофосфат, "Molykote" США) гр. М, С (гр. Б - под заказ) </t>
  </si>
  <si>
    <t>Гильза КМЗ 740.30-1002021 "Евро 0, I, II" (плосковершинное хонингование) аналог FEDERAL MOGUL K 000918292</t>
  </si>
  <si>
    <t xml:space="preserve">Гильза КМЗ 740.30-1002021-70 "Евро 0, I, II" (фосфатированная) (плосковершинное хонингование) аналог FEDERAL MOGUL K 000918292 </t>
  </si>
  <si>
    <t>Гильза КМЗ 740.30-1002021 "Евро 0, I, II" (чёрно-белая) (плосковершинное хонингование) аналог FEDERAL MOGUL K 000918292 (под заказ).</t>
  </si>
  <si>
    <t>Гильза КМЗ 740.51-1002021 "Евро II, III, IV" (плосковершинное хонингование) аналог FEDERAL MOGUL K 000919002</t>
  </si>
  <si>
    <t xml:space="preserve">Гильза КМЗ 740.51-1002021-70 "Евро II, III, IV" (фосфатированная) (плосковершинное хонингование) аналог FEDERAL MOGUL K 000919002     </t>
  </si>
  <si>
    <t>Поршень КМЗ 740.1004015-10/40 "Евро 0" (со вставкой, с рассекателем, покрытие "Molykote" США 10/40 группы к гильзе КМЗ 740.30-1002021 "Евро 0, I, II"; ширина маслосъёмной канавки 5 мм) 10 гр. (40 группа - под заказ).</t>
  </si>
  <si>
    <t>Поршень КМЗ 740.1004015-10/40-70 (серия "ЭКСПЕРТ") "Евро 0" (со вставкой, с рассекателем, покрытие нанофосфат, "Molykote" США 10/40 группы к гильзе КМЗ 740.30-1002021 "Евро 0, I, II"; ширина маслосъёмной канавки 5 мм) 10 гр. (40 группа - под заказ).</t>
  </si>
  <si>
    <t xml:space="preserve"> -палец поршневой КМЗ 740.30-1004020 "Евро I, II"  (упрочнённый ТВЧ) аналог FEDERAL MOGUL 12094-50972 (1 шт)</t>
  </si>
  <si>
    <t xml:space="preserve"> -гильза КМЗ 740.30-1002021-70 "Евро 0, I, II" (Фосфатированная) (плосковершинное хонингование) аналог FEDERAL MOGUL K 000918292  (1 шт)</t>
  </si>
  <si>
    <t xml:space="preserve"> -палец поршневой КМЗ 740.30-1004020 "Евро I, II" (упрочнённый ТВЧ) аналог FEDERAL MOGUL 12094-50972 (1 шт)</t>
  </si>
  <si>
    <t>"Дальнобойщик PREMIUM" КМЗ 7511.1004006-50.</t>
  </si>
  <si>
    <t>"Дальнобойщик PREMIUM" КМЗ 658.1004006.</t>
  </si>
  <si>
    <t xml:space="preserve"> -поршень КМЗ 245-1004021 (со вставкой, без рассекателя, под палец Ø 38, покрытие "Molykote" США) (1 шт)</t>
  </si>
  <si>
    <t>КМЗ217</t>
  </si>
  <si>
    <t xml:space="preserve"> -поршень КМЗ 658.1004015-10 (со вставкой, с рассекателем,покрытие "Molykote" США) (1 шт.)</t>
  </si>
  <si>
    <t>1 шт.</t>
  </si>
  <si>
    <t xml:space="preserve"> -поршень КМЗ 740.30-1004015-10 "Евро I, II" (для двигателей "Евро I, II", со вставкой, с рассекателем, покрытие "Molykote" США 10 группы к гильзе КМЗ 740.30-1002021 "Евро 0, I, II"; ширина маслосъёмной канавки 4 мм) (1 шт.)</t>
  </si>
  <si>
    <t xml:space="preserve"> -гильза КМЗ 740.30-1002021-70 "Евро 0, I, II" (Фосфатированная) (плосковершинное хонингование) аналог FEDERAL MOGUL K000918292 (1 шт)</t>
  </si>
  <si>
    <t xml:space="preserve"> -поршень КМЗ 740.30-1004015-10-70 (серия "ЭКСПЕРТ") "Евро I, II" (для двигателей "Евро I, II", со вставкой, с рассекателем, покрытие нанофосфат, "Molykote" США 10 группы к гильзе КМЗ 740.30-1002021 "Евро 0, I, II"; ширина маслосъёмной канавки 4 мм) (1 шт.)</t>
  </si>
  <si>
    <t>"Дальнобойщик PREMIUM" КМЗ 740.30-1000128-07 (10 гр.) /                                      08 (40 гр - под заказ.) "Евро I, II" аналог комплекта                                                                         FEDERAL MOGUL 740.30-1000128-07/08.</t>
  </si>
  <si>
    <t xml:space="preserve"> -гильза КМЗ 740.30-1002021-70 "Евро 0, I, II" (Фосфатированная) (плосковершинное хонингование) аналог FEDERAL MOGUL K 000918292 (1 шт)</t>
  </si>
  <si>
    <t xml:space="preserve"> -поршень КМЗ 740.51.1004015-10 "Евро II, III" (для двигателей "Eвро II, III", со вставкой, с рассекателем, покрытие "Molykote" США 10 группы к гильзе КМЗ 740.51-1002021 "Евро II, III, IV"; ширина маслосъёмной канавки 4 мм) (1 шт.)</t>
  </si>
  <si>
    <t xml:space="preserve"> -гильза КМЗ 740.51-1002021 "Евро II, III, IV" (плосковершинное хонингование) аналог FEDERAL MOGUL K 000919002 (1 шт.)</t>
  </si>
  <si>
    <t>ММЗ Д-245, Д-260 и их модификации</t>
  </si>
  <si>
    <t>КМЗ289/А/I-III; КМЗ289/Б/I-III; КМЗ289/В/I-III; КМЗ289/Г/I-III; КМЗ289/Д/I-III</t>
  </si>
  <si>
    <t>КМЗ286/А Р3/I-III; КМЗ286/Б Р3/I-III; КМЗ286/В Р3/I-III; КМЗ286/Г Р3I-III; КМЗ286/Д Р3/I-III</t>
  </si>
  <si>
    <t>КМЗ342/А Р5/I-III; КМЗ342/Б Р5/I-III; КМЗ342/В Р5/I-III; КМЗ342/Г Р5I-III; КМЗ342/Д Р5/I-III</t>
  </si>
  <si>
    <t>КМЗ287/I-III</t>
  </si>
  <si>
    <t>УМЗ - 4218.10, -421.10, -4123.10, -4215.10, -4216,10</t>
  </si>
  <si>
    <t>УМЗ - 4213, -4216                        (Евро-3)</t>
  </si>
  <si>
    <t>КМЗ345/А Р5/I-III; КМЗ345/Б Р5/I-III; КМЗ345/В Р5/I-III; КМЗ345/Г Р5I-III; КМЗ345/Д Р5/I-III</t>
  </si>
  <si>
    <t>КМЗ344/А Р3/I-III; КМЗ344/Б Р3/I-III; КМЗ344/В Р3/I-III; КМЗ344/Г Р3I-III; КМЗ344/Д Р3/I-III</t>
  </si>
  <si>
    <t>КМЗ343/А/I-III; КМЗ343/Б/I-III; КМЗ343/В/I-III; КМЗ343/Г/I-III; КМЗ343/Д/I-III</t>
  </si>
  <si>
    <t xml:space="preserve">КМЗ065 </t>
  </si>
  <si>
    <t>Д-245.2S3A, Д-245.43S3A, Д-245.5S3A, Д-245.7E3, Д-245.9E3, Д-245.S3A, Д-246E3</t>
  </si>
  <si>
    <t>"Дальнобойщик PREMIUM" КМЗ 240.1000108-С.</t>
  </si>
  <si>
    <t>"Дальнобойщик CLASSIC" КМЗ 240.1000105-С (без пальца).</t>
  </si>
  <si>
    <t>КМЗ026/М Р1/01;02; КМЗ026/С Р1/01;02; КМЗ026/Б Р1/01;02</t>
  </si>
  <si>
    <t>КМЗ027/М Р2/01;02; КМЗ027/С Р2/01;02; КМЗ027/Б Р2/01;02</t>
  </si>
  <si>
    <t>КМЗ029/М Р1/01;02; КМЗ029/С Р1/01;02; КМЗ029/Б Р1/01;02</t>
  </si>
  <si>
    <t>КМЗ030/М Р2/01;02; КМЗ030/С Р2/01;02; КМЗ030/Б Р2/01;02</t>
  </si>
  <si>
    <t xml:space="preserve">ЗМЗ -402, -4021, -4025, 4027, -403, -322 </t>
  </si>
  <si>
    <t>UTB U650, UTB U651 и их модификации.</t>
  </si>
  <si>
    <t>Д-245, -245Л, -245.2, -245.4, -245.5, -245.7 (ГАЗ, ПАЗ), -245.9, -245.12С, -260.1, -260.1С, -260.2, -260.2С, -260.8, -260.9, -260.9С, -260.11, -260.14, -260.14С</t>
  </si>
  <si>
    <t>Гильза КМЗ 840.1002021-11-70 (фосфатированная) (плосковершинное хонингование)</t>
  </si>
  <si>
    <t>Палец поршневой КМЗ 8401.1004020 (упрочнённый ТВЧ)</t>
  </si>
  <si>
    <t>- гильза КМЗ 840.1002021-11-70 (фосфатированная) (плосковершинное хонингование) (1 шт)</t>
  </si>
  <si>
    <t>- палец поршневой КМЗ 8401.1004020 (упрочнённый ТВЧ) (1 шт)</t>
  </si>
  <si>
    <t>- гильза КМЗ 840.1002021-11-70 (фосфатированная) (плосковершинное хонингование)</t>
  </si>
  <si>
    <t>- палец поршневой КМЗ 8401.1004020 (упрочнённый ТВЧ)</t>
  </si>
  <si>
    <t xml:space="preserve"> -поршень КМЗ 406.1004015-АР (покрытие "Molykote" США) (4 шт.)</t>
  </si>
  <si>
    <t xml:space="preserve"> -кольца стопорные 12-1004022-30 (8 шт.)</t>
  </si>
  <si>
    <t xml:space="preserve"> -поршень КМЗ 53.1004015-24 (покрытие "Molykote" США) (4 шт.)</t>
  </si>
  <si>
    <t xml:space="preserve"> -поршень КМЗ 7403.1004015-10 "Евро 0" (для двигателей "Турбо", со вставкой, без рассекателя, покрытие "Molykote" США 10 группы к гильзе КМЗ 740.30-1002021 "Евро 0, I, II"; ширина маслосъёмной канавки 5 мм) (1 шт.)</t>
  </si>
  <si>
    <t xml:space="preserve"> -палец поршневой КМЗ 740.1004020 "Евро 0" (упрочнённый ТВЧ) (1 шт.)</t>
  </si>
  <si>
    <t>"Дальнобойщик CLASSIC" КМЗ 740.30-1000125                                                                                                "Евро I, II" (без пальца).</t>
  </si>
  <si>
    <t>"Дальнобойщик PREMIUM" КМЗ 740.30-1000128 "Евро I, II".</t>
  </si>
  <si>
    <t xml:space="preserve">Поршень КМЗ 260-1004021-В (со вставкой, без рассекателя, под палец Ø 38, покрытие "Molykote" США) гр. М, С (гр. Б - под заказ) </t>
  </si>
  <si>
    <t xml:space="preserve">Поршень КМЗ 260-1004021-Ж (со вставкой, без рассекателя, под палец Ø 38, покрытие "Molykote" США) гр. М, С (гр. Б - под заказ) </t>
  </si>
  <si>
    <t xml:space="preserve">Поршень КМЗ 260-1004021-М (со вставкой, без рассекателя, под палец Ø 42, покрытие "Molykote" США) гр. М, С (гр. Б - под заказ) </t>
  </si>
  <si>
    <t xml:space="preserve">Поршень КМЗ 260-1004021-Т (со вставкой, без рассекателя, под палец Ø 42, покрытие "Molykote" США) гр. М, С (гр. Б - под заказ) </t>
  </si>
  <si>
    <t>"Дальнобойщик PREMIUM" КМЗ 240-1000108-С5 (с 5-ти канавочным поршнем)</t>
  </si>
  <si>
    <t xml:space="preserve"> "Дальнобойщик ЭКСПЕРТ" КМЗ 240-1000108-С5-70                                                                                                                          (с 5-ти канавочным поршнем).</t>
  </si>
  <si>
    <t xml:space="preserve">"Дальнобойщик CLASSIC" КМЗ 240-1000105-С5 (с 5-ти канавочным поршнем) (без пальца). </t>
  </si>
  <si>
    <t xml:space="preserve">Комплект ЦПГ КМЗ 240-1000104-С5 (с 5-ти канавочным поршнем). </t>
  </si>
  <si>
    <t>КМЗ116/10;  КМЗ116/40</t>
  </si>
  <si>
    <t>КМЗ119/10;  КМЗ119/40</t>
  </si>
  <si>
    <t>КМЗ120/10;  КМЗ120/40</t>
  </si>
  <si>
    <t>КМЗ121/10;   КМЗ121/40</t>
  </si>
  <si>
    <t>КМЗ122/10;  КМЗ122/40</t>
  </si>
  <si>
    <t>КМЗ123/10;  КМЗ123/40</t>
  </si>
  <si>
    <t>КМЗ124/10;     КМЗ124/40</t>
  </si>
  <si>
    <t>КМЗ125/10;   КМЗ125/40</t>
  </si>
  <si>
    <t>КМЗ126</t>
  </si>
  <si>
    <t>КМЗ127</t>
  </si>
  <si>
    <t>КМЗ128</t>
  </si>
  <si>
    <t>КМЗ129</t>
  </si>
  <si>
    <t>КМЗ130</t>
  </si>
  <si>
    <t>КМЗ131</t>
  </si>
  <si>
    <t>КМЗ132</t>
  </si>
  <si>
    <t>КМЗ133</t>
  </si>
  <si>
    <t>КМЗ134</t>
  </si>
  <si>
    <t>КМЗ135</t>
  </si>
  <si>
    <t>КМЗ136</t>
  </si>
  <si>
    <t>КМЗ137</t>
  </si>
  <si>
    <t>КМЗ138</t>
  </si>
  <si>
    <t>КМЗ139</t>
  </si>
  <si>
    <t>КМЗ140</t>
  </si>
  <si>
    <t>КМЗ141</t>
  </si>
  <si>
    <t>КМЗ142</t>
  </si>
  <si>
    <t>КМЗ143</t>
  </si>
  <si>
    <t>КМЗ169/А; КМЗ169/Б;      КМЗ169/Ж</t>
  </si>
  <si>
    <t>КМЗ170/А; КМЗ170/Б;      КМЗ170/Ж</t>
  </si>
  <si>
    <t>КМЗ171/А; КМЗ171/Б;      КМЗ171/Ж</t>
  </si>
  <si>
    <t>КМЗ172/А; КМЗ172/Б;      КМЗ172/Ж</t>
  </si>
  <si>
    <t>КМЗ173/А; КМЗ173/Б;      КМЗ173/Ж</t>
  </si>
  <si>
    <t>КМЗ174/А; КМЗ174/Б;      КМЗ174/Ж</t>
  </si>
  <si>
    <t>КМЗ175/А; КМЗ175/Б;      КМЗ175/Ж</t>
  </si>
  <si>
    <t>КМЗ176/А; КМЗ176/Б;      КМЗ176/Ж</t>
  </si>
  <si>
    <t>КМЗ168/А; КМЗ168/Б;      КМЗ168/Ж</t>
  </si>
  <si>
    <t>КМЗ177/А; КМЗ177/Б;      КМЗ177Ж</t>
  </si>
  <si>
    <t>КМЗ178/А; КМЗ178/Б;      КМЗ178/Ж</t>
  </si>
  <si>
    <t>КМЗ180/А; КМЗ180/Б;      КМЗ180/Ж</t>
  </si>
  <si>
    <t>КМЗ181/А; КМЗ181/Б;      КМЗ181/Ж</t>
  </si>
  <si>
    <t>КМЗ182/АНБ; КМЗ182/БНБ;      КМЗ182/ЖНБ</t>
  </si>
  <si>
    <t>КМЗ183/АНБ; КМЗ183/БНБ;      КМЗ183/ЖНБ</t>
  </si>
  <si>
    <t>КМЗ184/АНБ; КМЗ184/БНБ;      КМЗ184/ЖНБ</t>
  </si>
  <si>
    <t>КМЗ185/А; КМЗ185/Б;      КМЗ185/Ж</t>
  </si>
  <si>
    <t>КМЗ186/А; КМЗ186/Б;      КМЗ186/Ж</t>
  </si>
  <si>
    <t>КМЗ187/А; КМЗ187/Б;      КМЗ187/Ж</t>
  </si>
  <si>
    <t>КМЗ188/АНБ; КМЗ188/БНБ;      КМЗ188/ЖНБ</t>
  </si>
  <si>
    <t>КМЗ189/АНБ; КМЗ189/БНБ;      КМЗ189/ЖНБ</t>
  </si>
  <si>
    <t>КМЗ192/АНБ; КМЗ192/БНБ;      КМЗ192/ЖНБ</t>
  </si>
  <si>
    <t>КМЗ193/АНБ; КМЗ193/БНБ;      КМЗ193/ЖНБ</t>
  </si>
  <si>
    <t>КМЗ194/АНБ; КМЗ194/БНБ;      КМЗ194/ЖНБ</t>
  </si>
  <si>
    <t>КМЗ195</t>
  </si>
  <si>
    <t>КМЗ196</t>
  </si>
  <si>
    <t>КМЗ197</t>
  </si>
  <si>
    <t>КМЗ198</t>
  </si>
  <si>
    <t>КМЗ199</t>
  </si>
  <si>
    <t>КМЗ200</t>
  </si>
  <si>
    <t>КМЗ201</t>
  </si>
  <si>
    <t>КМЗ202</t>
  </si>
  <si>
    <t>КМЗ203</t>
  </si>
  <si>
    <t>КМЗ204</t>
  </si>
  <si>
    <t>КМЗ205</t>
  </si>
  <si>
    <t>КМЗ206</t>
  </si>
  <si>
    <t>КМЗ207</t>
  </si>
  <si>
    <t>КМЗ208</t>
  </si>
  <si>
    <t>КМЗ209</t>
  </si>
  <si>
    <t>КМЗ210</t>
  </si>
  <si>
    <t>КМЗ211</t>
  </si>
  <si>
    <t>КМЗ212</t>
  </si>
  <si>
    <t>КМЗ213</t>
  </si>
  <si>
    <t>КМЗ214</t>
  </si>
  <si>
    <t>КМЗ215</t>
  </si>
  <si>
    <t>КМЗ218</t>
  </si>
  <si>
    <t>КМЗ220/А; КМЗ220/Б; КМЗ220/Ж</t>
  </si>
  <si>
    <t>КМЗ221/А; КМЗ221/Б; КМЗ221/Ж</t>
  </si>
  <si>
    <t>КМЗ222/А; КМЗ222/Б; КМЗ222Ж</t>
  </si>
  <si>
    <t>КМЗ223/А; КМЗ223/Б; КМЗ223/Ж</t>
  </si>
  <si>
    <t>КМЗ224/А; КМЗ224/Б; КМЗ224/Ж</t>
  </si>
  <si>
    <t>КМЗ225/А; КМЗ225/Б; КМЗ225/Ж</t>
  </si>
  <si>
    <t>КМЗ226/А; КМЗ226/Б; КМЗ226/Ж</t>
  </si>
  <si>
    <t>КМЗ227/А; КМЗ227/Б; КМЗ227/Ж</t>
  </si>
  <si>
    <t>КМЗ228/А; КМЗ228/Б; КМЗ228/Ж</t>
  </si>
  <si>
    <t>КМЗ230А; КМЗ230/Б; КМЗ230/Ж</t>
  </si>
  <si>
    <t>КМЗ231/А; КМЗ231/Б; КМЗ231/Ж</t>
  </si>
  <si>
    <t>КМЗ232/А; КМЗ232/Б; КМЗ232/Ж</t>
  </si>
  <si>
    <t>КМЗ233/А; КМЗ233/Б; КМЗ233/Ж</t>
  </si>
  <si>
    <t>КМЗ234/А; КМЗ234/Б; КМЗ234/Ж</t>
  </si>
  <si>
    <t>КМЗ235/А; КМЗ235/Б; КМЗ235/Ж</t>
  </si>
  <si>
    <t>КМЗ236/А; КМЗ236/Б; КМЗ236/Ж</t>
  </si>
  <si>
    <t>КМЗ237/А; КМЗ237/Б; КМЗ237/Ж</t>
  </si>
  <si>
    <t>КМЗ238/А; КМЗ238/Б; КМЗ238/Ж</t>
  </si>
  <si>
    <t>КМЗ239/А; КМЗ239/Б; КМЗ239/Ж</t>
  </si>
  <si>
    <t>КМЗ240А; КМЗ240/Б; КМЗ240/Ж</t>
  </si>
  <si>
    <t>КМЗ249</t>
  </si>
  <si>
    <t>КМЗ250</t>
  </si>
  <si>
    <t>КМЗ251</t>
  </si>
  <si>
    <t>КМЗ252</t>
  </si>
  <si>
    <t>КМЗ253</t>
  </si>
  <si>
    <t>КМЗ254</t>
  </si>
  <si>
    <t>КМЗ255</t>
  </si>
  <si>
    <t>КМЗ256/М;   КМЗ256/С1;  КМЗ256/С2</t>
  </si>
  <si>
    <t>КМЗ257/М;   КМЗ257/С1;  КМЗ257/С2</t>
  </si>
  <si>
    <t>КМЗ258/М;   КМЗ258/С1;  КМЗ258/С2</t>
  </si>
  <si>
    <t>КМЗ259/М;   КМЗ259/С1;  КМЗ259/С2</t>
  </si>
  <si>
    <t>КМЗ260/М;   КМЗ260/С1;  КМЗ260/С2</t>
  </si>
  <si>
    <t>КМЗ261/М;   КМЗ261/С1;  КМЗ261/С2</t>
  </si>
  <si>
    <t>КМЗ262/М;   КМЗ262/С1;  КМЗ262/С2</t>
  </si>
  <si>
    <t>КМЗ263/М;   КМЗ263/С1;  КМЗ263/С2</t>
  </si>
  <si>
    <t>КМЗ264</t>
  </si>
  <si>
    <t>КМЗ265</t>
  </si>
  <si>
    <t>КМЗ266</t>
  </si>
  <si>
    <t>КМЗ267</t>
  </si>
  <si>
    <t>КМЗ268</t>
  </si>
  <si>
    <t>КМЗ269</t>
  </si>
  <si>
    <t>КМЗ270</t>
  </si>
  <si>
    <t>КМЗ271</t>
  </si>
  <si>
    <t>КМЗ272</t>
  </si>
  <si>
    <t>КМЗ273</t>
  </si>
  <si>
    <t>КМЗ274/М;  КМЗ274/С1; КМЗ274/С2</t>
  </si>
  <si>
    <t>КМЗ275/М;  КМЗ275/С1; КМЗ275/С2</t>
  </si>
  <si>
    <t>КМЗ276/М;  КМЗ276/С1; КМЗ276/С2</t>
  </si>
  <si>
    <t>КМЗ277/М;  КМЗ277/С1; КМЗ277/С2</t>
  </si>
  <si>
    <t>КМЗ282</t>
  </si>
  <si>
    <t>КМЗ283</t>
  </si>
  <si>
    <t>КМЗ028/М/01;02; КМЗ028/С/01;02; КМЗ028/Б/01;02</t>
  </si>
  <si>
    <t>КМЗ025/М/01;02; КМЗ025/С/01;02; КМЗ025/Б/01;02</t>
  </si>
  <si>
    <t>КМЗ118/10;  КМЗ118/40</t>
  </si>
  <si>
    <t xml:space="preserve"> -гильза КМЗ 236-1002021-А5-70 (фосфатированная, L270) (плосковершинное хонингование) (1 шт.)</t>
  </si>
  <si>
    <t xml:space="preserve"> -гильза КМЗ 236-1002021-Б2-70 (фосфатированная, L270) (плосковершинное хонингование) (1 шт.)</t>
  </si>
  <si>
    <t xml:space="preserve"> -гильза КМЗ 7511.1002021-01-70 (фосфатированная, L270) (плосковершинное хонингование) (1 шт.)</t>
  </si>
  <si>
    <t xml:space="preserve"> -гильза КМЗ 7511.1002021-10-70 (фосфатированная, L255) (плосковершинное хонингование) (1 шт.)</t>
  </si>
  <si>
    <t>"СПЕЦКОМПЛЕКТ" КМЗ 53-1000105-04 (с кольцами).</t>
  </si>
  <si>
    <t>"СПЕЦКОМПЛЕКТ" КМЗ 24-1000110 (без колец).</t>
  </si>
  <si>
    <t>"СПЕЦКОМПЛЕКТ" КМЗ 24-1000105-20 (с кольцами).</t>
  </si>
  <si>
    <t>"СПЕЦКОМПЛЕКТ" КМЗ 406.1004014 (без колец).</t>
  </si>
  <si>
    <t>"СПЕЦКОМПЛЕКТ" КМЗ 406.1004018 (с кольцами).</t>
  </si>
  <si>
    <t xml:space="preserve"> -поршень КМЗ 245-1004021 (со вставкой, без рассекателя, под палец Ø 38, покрытие "Molykote" США) (1 шт.) </t>
  </si>
  <si>
    <t xml:space="preserve"> -кольцо стопорное 740-1004022 (2 шт)</t>
  </si>
  <si>
    <t>ПОРШНЕВАЯ ГРУППА К ДВИГАТЕЛЯМ А/М ЯМЗ.</t>
  </si>
  <si>
    <t>"Дальнобойщик PREMIUM" КМЗ Д65.1000108-С.</t>
  </si>
  <si>
    <t xml:space="preserve"> -палец поршневой КМЗ К50-1004042-А2 (Ø 38) (1 шт.)</t>
  </si>
  <si>
    <t>"Дальнобойщик CLASSIC" КМЗ 238Б-1004005 (без пальца).</t>
  </si>
  <si>
    <t>КМЗ U 650-114.01.9.0 (под заказ).</t>
  </si>
  <si>
    <t>КМЗ U 650-114.01.9.2 (под заказ).</t>
  </si>
  <si>
    <t xml:space="preserve">Кольца поршневые КМЗ 4062-1000100-01 (3 шт. в 1 пшк.) </t>
  </si>
  <si>
    <t>"Дальнобойщик PREMIUM" КМЗ 740.61-1000128 "Евро II, III".</t>
  </si>
  <si>
    <t xml:space="preserve"> -палец поршневой КМЗ 7406.1004020 "Евро I, II, III" (упрочнённый ТВЧ)</t>
  </si>
  <si>
    <t xml:space="preserve"> -палец поршневой КМЗ 740.70-1004020 "Евро II, III, IV") (упрочнённый ТВЧ) аналог FEDERAL MOGUL 12094-50971 (1 шт)</t>
  </si>
  <si>
    <t xml:space="preserve"> -гильза КМЗ 740.51-1002021-70 "Евро II, III, IV" (Фосфатированная) (плосковершинное хонингование) ан.FEDERAL MOGUL K 000919002(1 шт.)</t>
  </si>
  <si>
    <t xml:space="preserve"> -палец поршневой КМЗ 740.70-1004020 "Евро II, III, IV" (упрочнённый ТВЧ) аналог FEDERAL MOGUL 12094-50971 (1 шт)</t>
  </si>
  <si>
    <t xml:space="preserve"> -или кольца поршневые КМЗ 740.60-1000106-02 "Евро I, II, III, IV" (на поршни КМЗ 740.30-1004015-05, КМЗ 740. 60-1004015-05) (ширина маслосъёмного кольца 3 мм) (3 шт. в 1 пшк.) (1 пшк)</t>
  </si>
  <si>
    <t xml:space="preserve"> -кольца поршневые КМЗ 740.60-1000106-02 "Евро I, II, III, IV" (на поршни КМЗ 740.30-1004015-05, КМЗ 740. 60-1004015-05) (ширина маслосъёмного кольца 3 мм) (3 шт. в 1 пшк.) (1 пшк)</t>
  </si>
  <si>
    <t xml:space="preserve"> -или кольца поршневые КМЗ 740.60-1000106-02 "Евро I, II, III, IV") (на поршни КМЗ 740.30-1004015-05, КМЗ 740. 60-1004015-05) (ширина маслосъёмного кольца 3 мм) (3 шт. в 1 пшк.) (1 пшк)</t>
  </si>
  <si>
    <t>КМЗ005/АР А/I; КМЗ005/АР Б/I,II; КМЗ005/АР В/II; КМЗ005/АР Г/II</t>
  </si>
  <si>
    <t>Кольца поршневые КМЗ 740-1000106-01 "Евро 0" (на поршень КМЗ 740.1004015, КМЗ 7403.1004015) (ширина маслосъёмного кольца 5 мм, 1-ое и 2-ое компрессионные кольца - покрытие хром) (3шт в 1 пшк.) (8 пшк)</t>
  </si>
  <si>
    <t>Кольца поршневые КМЗ 740-1000106 "Евро 0" (на поршень КМЗ 740.1004015, КМЗ 7403.1004015) (ширина маслосъёмного кольца 5 мм, 1-ое компрессионное кольцо - покрытие хром, 2-ое компрессионное кольцо - покрытие молибден) (3шт в 1 пшк.) (8 пшк)</t>
  </si>
  <si>
    <t>КМЗ351/10;  
КМЗ351/40</t>
  </si>
  <si>
    <t>КМЗ352/10;  
КМЗ352/40</t>
  </si>
  <si>
    <t>КАМАЗ 740.622-28,          740.662-300, 740.73-400, 740.74-420, 740.632-400</t>
  </si>
  <si>
    <t>КМЗ354/10; (КМЗ354/40-                 под заказ 40 гр.)</t>
  </si>
  <si>
    <t>КМЗ353/10; (КМЗ353/40-                 под заказ 40 гр.)</t>
  </si>
  <si>
    <t>КМЗ355/10;  (КМЗ355/40-                 под заказ 40 гр.)</t>
  </si>
  <si>
    <t>КМЗ356/10; (КМЗ356/40-                 под заказ 40 гр.)</t>
  </si>
  <si>
    <t>КАМАЗ 740.622-28,          740.662-300,                                  740.73-400,                            740.74-420,                       740.632-400</t>
  </si>
  <si>
    <t xml:space="preserve"> -кольца поршневые КМЗ 740-1000106 "Евро 0" (на поршень КМЗ 740.1004015, КМЗ 7403.1004015) (ширина маслосъёмного кольца 5 мм, 1-ое компрессионное кольцо - покрытие хром, 2-ое компрессионное кольцо - покрытие молибден) (3шт в 1 пшк.) (1 пшк)</t>
  </si>
  <si>
    <t xml:space="preserve"> -или кольца поршневые КМЗ 740-1000106 "Евро 0" (на поршень КМЗ 740.1004015, КМЗ 7403.1004015) (ширина маслосъёмного кольца 5 мм, 1-ое компрессионное кольцо - покрытие хром, 2-ое компрессионное кольцо - покрытие молибден) (3шт в 1 пшк.) (1 пшк)</t>
  </si>
  <si>
    <t>РТИ 840.1002001-01 (на гильзу КМЗ 840.1002021-70 фосфатированную) (3 кольца уплотнительных)</t>
  </si>
  <si>
    <t>- РТИ 840.1002001-01 (на гильзу КМЗ 840.1002021-70 фосфатированную) (3 кольца уплотнительных) (1 компл)</t>
  </si>
  <si>
    <t>100,5</t>
  </si>
  <si>
    <t xml:space="preserve"> -кольца поршневые КМЗ 421.1004024 (4 пшк.)</t>
  </si>
  <si>
    <t>4 пшк.</t>
  </si>
  <si>
    <t xml:space="preserve"> -кольца поршневые КМЗ 421.1004024-Р1 (4 пшк.)</t>
  </si>
  <si>
    <t xml:space="preserve"> -кольца поршневые КМЗ 421.1004024-Р5 (4 пшк.)</t>
  </si>
  <si>
    <t>1 пшк.</t>
  </si>
  <si>
    <t>КМЗ366</t>
  </si>
  <si>
    <t>КМЗ367</t>
  </si>
  <si>
    <t>КМЗ368</t>
  </si>
  <si>
    <t>КМЗ369</t>
  </si>
  <si>
    <t>КМЗ370</t>
  </si>
  <si>
    <t>КМЗ371</t>
  </si>
  <si>
    <t>КМЗ365</t>
  </si>
  <si>
    <t>105,7</t>
  </si>
  <si>
    <t>106,4</t>
  </si>
  <si>
    <t>105</t>
  </si>
  <si>
    <t>Д21, Д120, Д37, Д144 их модификации</t>
  </si>
  <si>
    <t>КМЗ372</t>
  </si>
  <si>
    <t>КМЗ373</t>
  </si>
  <si>
    <t>КМЗ374</t>
  </si>
  <si>
    <t>КМЗ375</t>
  </si>
  <si>
    <t xml:space="preserve"> -гильза КМЗ Д37М-1002021А3 (плосковершинное хонингование) (1 шт)</t>
  </si>
  <si>
    <t xml:space="preserve"> -поршень КМЗ Д144-1004021Б (4 канавочный) (без вставки, без рассекателя, с цековками, под палец Ø 35,  Molykote" США) (1 шт)</t>
  </si>
  <si>
    <t xml:space="preserve"> -палец поршневой КМЗ Д37М-1004042-70 (упрочнённый цементацией) (1 шт)</t>
  </si>
  <si>
    <t xml:space="preserve"> -кольца поршневые КМЗ 144-1004002 (4 шт. в 1 пшк.) (1 пшк.)</t>
  </si>
  <si>
    <t>КМЗ363/М;                     КМЗ363/С</t>
  </si>
  <si>
    <t>КМЗ364/М;                     КМЗ364/С</t>
  </si>
  <si>
    <t xml:space="preserve"> -поршень КМЗ Д144-1004021БП (5 канавочный) (без вставки, без расссекателя, с цековками, под палец Ø 35,  Molykote" США) (1 шт)</t>
  </si>
  <si>
    <t>ЗМЗ -40522.10, 409.10, 4091.10, 40911.10</t>
  </si>
  <si>
    <t xml:space="preserve"> -кольцо стопорное В35х1,2 DIN 472 (2 шт.)</t>
  </si>
  <si>
    <t xml:space="preserve"> -кольца поршневые КМЗ 144-1004002-А5 (5 шт. в 1 пшк.) (1 пшк.)</t>
  </si>
  <si>
    <t>ЗМЗ -53, -511, -513, 672, -402, -4021, -4025, 4027, -403, -322 и их модификации, УМЗ - 4218.10, -421.10, -4123.10, -4215.10, -4216.10, - 4213, -4216 (Евро-3)</t>
  </si>
  <si>
    <t>35</t>
  </si>
  <si>
    <t>КМЗ376</t>
  </si>
  <si>
    <t>КМЗ377/М; КМЗ377/С</t>
  </si>
  <si>
    <t>КМЗ378/А/I-III; КМЗ378/Б/I-III; КМЗ378/В/I-III; КМЗ378/Г/I-III; КМЗ378/Д/I-III</t>
  </si>
  <si>
    <t>КМЗ379/А Р/I-III; КМЗ379Б Р/I-III; КМЗ379/В Р/I-III; КМЗ379/Г Р/I-III; КМЗ379/Д Р/I-III</t>
  </si>
  <si>
    <t>КМЗ380/А Р5/I-III; КМЗ380/Б Р5/I-III; КМЗ380/В Р5/I-III; КМЗ380/Г Р5/I-III; КМЗ380/Д Р5/I-III</t>
  </si>
  <si>
    <t>КМЗ381/А/I-III; КМЗ381/Б/I-III; КМЗ381/В/I-III; КМЗ381/Г/I-III; КМЗ381/Д/I-III</t>
  </si>
  <si>
    <t>КМЗ382/А Р/I-III; КМЗ382Б Р/I-III; КМЗ382/В Р/I-III; КМЗ382/Г Р/I-III; КМЗ382/Д Р/I-III</t>
  </si>
  <si>
    <t>КМЗ383/А Р5/I-III; КМЗ383/Б Р5/I-III; КМЗ383/В Р5/I-III; КМЗ383/Г Р5/I-III; КМЗ383/Д Р5/I-III</t>
  </si>
  <si>
    <t>КМЗ032/М;                        КМЗ032/С;                             КМЗ032/Б</t>
  </si>
  <si>
    <t>КМЗ290/М;                     КМЗ290/С;                     КМЗ290/Б</t>
  </si>
  <si>
    <t>КМЗ033/М;                КМЗ033/С;                      КМЗ033/Б</t>
  </si>
  <si>
    <t>КМЗ291/М;                     КМЗ291/С;                     КМЗ291/Б</t>
  </si>
  <si>
    <t>КМЗ292/М;                 КМЗ292/С;                 КМЗ292/Б</t>
  </si>
  <si>
    <t>КМЗ034/М;                        КМЗ034/С;                     КМЗ034/Б</t>
  </si>
  <si>
    <t>КМЗ039/М;                        КМЗ039/С;                  КМЗ039/Б</t>
  </si>
  <si>
    <t>КМЗ040/М;                                            КМЗ040/С;                         КМЗ040/Б</t>
  </si>
  <si>
    <t>КМЗ041/М;                            КМЗ041/С;             КМЗ041/Б</t>
  </si>
  <si>
    <t>КМЗ042/М;                   КМЗ042/С;                        КМЗ042/Б</t>
  </si>
  <si>
    <t>КМЗ332/М;                    КМЗ332/С;                       КМЗ332/Б</t>
  </si>
  <si>
    <t>КМЗ043/М;                       КМЗ043/С;                       КМЗ043/Б</t>
  </si>
  <si>
    <t>КМЗ044/М;                    КМЗ044/С;                      КМЗ044/Б</t>
  </si>
  <si>
    <t>КМЗ333/М;                    КМЗ333/С;                    КМЗ333/Б</t>
  </si>
  <si>
    <t>КМЗ045/М;                      КМЗ045/С;                  КМЗ045/Б</t>
  </si>
  <si>
    <t>КМЗ293/М;                   КМЗ293/С;                      КМЗ293/Б</t>
  </si>
  <si>
    <t>КМЗ046/М;                   КМЗ046/С;                        КМЗ046/Б</t>
  </si>
  <si>
    <t>КМЗ294/М;                       КМЗ294/С;                  КМЗ294/Б</t>
  </si>
  <si>
    <t>КМЗ047/М;                     КМЗ047/С;                             КМЗ047/Б</t>
  </si>
  <si>
    <t>КМЗ295/М;                      КМЗ295/С;                      КМЗ295/Б</t>
  </si>
  <si>
    <t xml:space="preserve">КМЗ048/М;                             КМЗ048/С;                       КМЗ048/Б    </t>
  </si>
  <si>
    <t xml:space="preserve">КМЗ049/М;                                 КМЗ049/С;                     КМЗ049/Б     </t>
  </si>
  <si>
    <t>КМЗ296/М;                        КМЗ296/С;                   КМЗ296/Б</t>
  </si>
  <si>
    <t>КМЗ050/М;                       КМЗ050/С;                    КМЗ050/Б</t>
  </si>
  <si>
    <t>КМЗ312/М;                     КМЗ312/С;             КМЗ312/Б</t>
  </si>
  <si>
    <t>КМЗ051/М;                          КМЗ051/С;                       КМЗ051/Б</t>
  </si>
  <si>
    <t>КМЗ308/М;                    КМЗ308/С;                    КМЗ308/Б</t>
  </si>
  <si>
    <t>КМЗ052/М;                    КМЗ052/С;                   КМЗ052/Б</t>
  </si>
  <si>
    <t>КМЗ297/М;                     КМЗ297/С;                      КМЗ297/Б</t>
  </si>
  <si>
    <t>КМЗ053/М;                          КМЗ053/С;                     КМЗ053/Б</t>
  </si>
  <si>
    <t>КМЗ298/М;                      КМЗ298/С;                                          КМЗ298/Б</t>
  </si>
  <si>
    <t>КМЗ070/М;                                    КМЗ070/С;                                 КМЗ070/Б</t>
  </si>
  <si>
    <t>КМЗ071/М;                      КМЗ071/С;                  КМЗ071/Б</t>
  </si>
  <si>
    <t xml:space="preserve">КМЗ072/М;                          КМЗ072/С;                   КМЗ072/Б </t>
  </si>
  <si>
    <t>КМЗ073/М;                         КМЗ073/С;                   КМЗ073/Б</t>
  </si>
  <si>
    <t>КМЗ074/М;                                    КМЗ074/С;                     КМЗ074/Б</t>
  </si>
  <si>
    <t>КМЗ075/М;                         КМЗ075/С;                           КМЗ075/Б</t>
  </si>
  <si>
    <t>КМЗ076/М;                      КМЗ076/С;                            КМЗ076/Б</t>
  </si>
  <si>
    <t>КМЗ334/М;                                         КМЗ334/С;                                   КМЗ334/Б</t>
  </si>
  <si>
    <t>КМЗ335/М;                       КМЗ335/С;                      КМЗ335/Б</t>
  </si>
  <si>
    <t>КМЗ077/М;                    КМЗ077/С;                   КМЗ077/Б</t>
  </si>
  <si>
    <t>КМЗ078/М;                   КМЗ078/С;                         КМЗ078/Б</t>
  </si>
  <si>
    <t>КМЗ079/М;                         КМЗ079/С;                     КМЗ079/Б</t>
  </si>
  <si>
    <t>КМЗ080/М;                      КМЗ080/С;                   КМЗ080/Б</t>
  </si>
  <si>
    <t>КМЗ081/М;                          КМЗ081/С;                   КМЗ081/Б</t>
  </si>
  <si>
    <t>КМЗ082/М;                      КМЗ082/С;                      КМЗ082/Б</t>
  </si>
  <si>
    <t>КМЗ083/М;                         КМЗ083/С;                           КМЗ083/Б</t>
  </si>
  <si>
    <t>КМЗ084/М;                         КМЗ084/С;                       КМЗ084/Б</t>
  </si>
  <si>
    <t>КМЗ085/М;                     КМЗ085/С;                          КМЗ085/Б</t>
  </si>
  <si>
    <t>КМЗ086/М;                   КМЗ086/С;              КМЗ086/Б</t>
  </si>
  <si>
    <t>КМЗ336/М;                  КМЗ336/С;                 КМЗ336/Б</t>
  </si>
  <si>
    <t>КМЗ087/М;                       КМЗ087/С;                   КМЗ087/Б</t>
  </si>
  <si>
    <t>КМЗ088/М;                          КМЗ088/С;                     КМЗ088/Б</t>
  </si>
  <si>
    <t>КМЗ089/М;                     КМЗ089/С;                    КМЗ089/Б</t>
  </si>
  <si>
    <t>КМЗ090/М;                   КМЗ090/С;                        КМЗ090/Б</t>
  </si>
  <si>
    <t xml:space="preserve">КМЗ091/М;                         КМЗ091/С;                   КМЗ091/Б </t>
  </si>
  <si>
    <t>КМЗ092/М;                   КМЗ092/С;               КМЗ092/Б</t>
  </si>
  <si>
    <t>КМЗ093/М;                       КМЗ093/С;                  КМЗ093/Б</t>
  </si>
  <si>
    <t>КМЗ094/М;                      КМЗ094/С;                КМЗ094/Б</t>
  </si>
  <si>
    <t>КМЗ095/М;                      КМЗ095/С;                    КМЗ095/Б</t>
  </si>
  <si>
    <t>КМЗ096/М;                    КМЗ096/С;                      КМЗ096/Б</t>
  </si>
  <si>
    <t>КМЗ097/М;                     КМЗ097/С;                      КМЗ097/Б</t>
  </si>
  <si>
    <t>КМЗ098/М;                         КМЗ098/С;                     КМЗ098/Б</t>
  </si>
  <si>
    <t>КМЗ099/М;                     КМЗ099/С;               КМЗ099/Б</t>
  </si>
  <si>
    <t>КМЗ100/М;                     КМЗ100/С;                  КМЗ100/Б</t>
  </si>
  <si>
    <t>КМЗ101/М;                    КМЗ101/С;                КМЗ101/Б</t>
  </si>
  <si>
    <t>КМЗ102/М;                   КМЗ102/С;               КМЗ102/Б</t>
  </si>
  <si>
    <t>КМЗ103/М;                       КМЗ103/С;                   КМЗ103/Б</t>
  </si>
  <si>
    <t>КМЗ104/М;                    КМЗ104/С;                   КМЗ104/Б</t>
  </si>
  <si>
    <t>КМЗ105/М;                      КМЗ105/С;                   КМЗ105/Б</t>
  </si>
  <si>
    <t>КМЗ106/М;                      КМЗ106/С;                   КМЗ106/Б</t>
  </si>
  <si>
    <t>КМЗ107/М;                     КМЗ107/С;                 КМЗ107/Б</t>
  </si>
  <si>
    <t>КМЗ108/М;                      КМЗ108/С;                      КМЗ108/Б</t>
  </si>
  <si>
    <t>КМЗ109/М;                     КМЗ109/С;                    КМЗ109/Б</t>
  </si>
  <si>
    <t xml:space="preserve">КМЗ110/М;                         КМЗ110/С;                           КМЗ110/Б </t>
  </si>
  <si>
    <t>КМЗ313/М;                         КМЗ313/С;                   КМЗ313/Б</t>
  </si>
  <si>
    <t>КМЗ314/М;                                КМЗ314С;                                    КМЗ314/Б</t>
  </si>
  <si>
    <t xml:space="preserve"> -PRIMA-110 Кольца поршневые К1-1519-000 (MD-240/243) (4 шт. в 1 пшк) (1 пшк)</t>
  </si>
  <si>
    <t xml:space="preserve"> -РТИ гильзы КМЗ 240-1002021 (2 кольца уплотнительных 50-1002022) (1 компл)</t>
  </si>
  <si>
    <t>КМЗ024/АР А/I; КМЗ024/АР Б/I,II;  КМЗ024/АР В/II; КМЗ024/АР Г/II</t>
  </si>
  <si>
    <t xml:space="preserve"> -поршень КМЗ 421.1004015-03-70 (серия "ЭКСПЕРТ") (покрытие нанофосфат, "Molykote" США) (ширина маслосъёмной канавки 5 мм) (4 шт.)</t>
  </si>
  <si>
    <t xml:space="preserve"> -поршень КМЗ 421.1004015-03-Р3-70 (серия "ЭКСПЕРТ") (покрытие нанофосфат, "Molykote" США) (ширина маслосъёмной канавки 5 мм) (4 шт.)</t>
  </si>
  <si>
    <t xml:space="preserve"> -поршень КМЗ 421.1004015-03-Р5-70 (серия "ЭКСПЕРТ") (покрытие нанофосфат, "Molykote" США) (ширина маслосъёмной канавки 5 мм) (4 шт.)</t>
  </si>
  <si>
    <t>КМЗ278/А; КМЗ278/Б; КМЗ278В;                           КМЗ278/Г</t>
  </si>
  <si>
    <t>Гильза КМЗ 51-01-82-01 (Ø150) Д-180 фосфатированная; гр. М (гр. С1, гр. С2 - под заказ) (плосковершинное хонингование)</t>
  </si>
  <si>
    <t xml:space="preserve">Поршень КМЗ 51-03-40 (Ø150) Д-180 покрытие "Molykote" США; гр. М (гр. С1, гр. С2 - под заказ) </t>
  </si>
  <si>
    <t>Гильза КМЗ 51-01-82 (Ø150) Д-180; гр. М (гр. С1, гр. С2 - под заказ) (плосковершинное хонингование)</t>
  </si>
  <si>
    <t xml:space="preserve">Поршень КМЗ 51-03-40 (Ø150) Д-180 олово; гр. М (гр. С1, гр. С2 - под заказ) </t>
  </si>
  <si>
    <t xml:space="preserve">Поршень КМЗ 740.1004015-11/41 "Евро 0" (со вставкой, без рассекателя, покрытие "Molykote" США 11/41 группы к гильзе КМЗ 740.30-1002021 "Евро 0, I, II; ширина маслосъёмной канавки 5 мм)                                                                                         </t>
  </si>
  <si>
    <t>Поршень КМЗ 740.1004015-05-10/40 "Евро 0" (со вставкой, без рассекателя, покрытие "Molykote" США 10/40 группы к гильзе КМЗ 740.30-1002021 "Евро 0, I, II"; (ширина маслосъёмной канавки 5 мм) аналог FEDERAL MOGUL 7.12094E201-10/40 10 гр. (40 группа - под заказ), аналог FEDERAL MOGUL 7.12094А201-20/30.</t>
  </si>
  <si>
    <t>Поршень КМЗ 740.1004015-05-10/40-70 (серия "ЭКСПЕРТ") "Евро 0" (со вставкой, без рассекателя, покрытие нанофосфат, "Molykote" США 10/40 группы к гильзе КМЗ 740.30-1002021 "Евро 0, I, II"; (ширина маслосъёмной канавки 5 мм) аналог FEDERAL MOGUL 7.12094E201-10/40 10 гр. (40 группа - под заказ), аналог FEDERAL MOGUL 7.12094А201-20/30.</t>
  </si>
  <si>
    <t>Поршень КМЗ 740.30-1004015-05-10/40 "Евро I, II" (для двигателей "Евро I", II", со вставкой, с рассекателем, покрытие "Molykote" США 10/40 группы к гильзе КМЗ 740.30-1002021 "Евро 0, I, II"; ширина маслосъёмной канавки 3 мм) аналог FEDERAL MOGUL 7.12094E101-10/40 10 гр. (40 группа - под заказ), аналог FEDERAL MOGUL 7.12094А101-20/30.</t>
  </si>
  <si>
    <t>Поршень КМЗ 740.30-1004015-05-10/40-70 (серия "ЭКСПЕРТ") "Евро I, II" (для двигателей "Евро I, II", со вставкой, с рассекателем, покрытие нанофосфат,  "Molykote" США 10/40 группы к гильзе КМЗ 740.30-1002021 "Евро 0, I, II"; ширина маслосъёмной канавки 3 мм) аналог FEDERAL MOGUL 7.12094E101-10/40 10 гр. (40 группа - под заказ), аналог FEDERAL MOGUL 7.12094А101-20/30.</t>
  </si>
  <si>
    <t>Поршень КМЗ 740.60-1004015-05-10/40-70 (серия "ЭКСПЕРТ") "Евро II, III" (для двигателей "Евро II, III", со вставкой, с рассекателем, покрытие нанофосфат, "Molykote" США 10/40 группы к гильзе КМЗ 740.51-1002021 "Евро II, III, IV"; (ширина маслосъёмной канавки 3 мм) аналог FEDERAL MOGUL 7.12094F101-10/40 10 гр. (40 группа - под заказ), аналог FEDERAL MOGUL 7.12094-101-20/30.</t>
  </si>
  <si>
    <t xml:space="preserve"> -поршень КМЗ 740.1004015-05-10 "Евро 0" (со вставкой, без рассекателя, покрытие "Molykote" США 10 группы к гильзе КМЗ 740.30-1002021 "Евро 0, I, II"; (ширина маслосъёмной канавки 5 мм) аналог FEDERAL MOGUL 7.12094E201-10/40, аналог FEDERAL MOGUL 7.12094А201-20/30 (1 шт)</t>
  </si>
  <si>
    <t xml:space="preserve"> -поршень КМЗ 740.1004015-05-10-70 (серия "ЭКСПЕРТ") "Евро 0" (со вставкой, без рассекателя, покрытие нанофосфат, "Molykote" США 10 группы к гильзе КМЗ 740.30-1002021 "Евро 0, I, II"; (ширина маслосъёмной канавки 5 мм) аналог FEDERAL MOGUL 7.12094E201-10/40, аналог FEDERAL MOGUL 7.12094А201-20/30 (1 шт)</t>
  </si>
  <si>
    <t xml:space="preserve"> -поршень КМЗ 740.30-1004015-05-10 "Евро I, II" (для двигателей "Евро I", II", со вставкой, с рассекателем, покрытие "Molykote" США 10 группы к гильзе КМЗ 740.30-1002021 "Евро 0, I, II"; ширина маслосъёмной канавки 3 мм) аналог FEDERAL MOGUL 7.12094E101-10/40, аналог FEDERAL MOGUL 7.12094А101-20/30 (1 шт.)</t>
  </si>
  <si>
    <t xml:space="preserve"> -поршень КМЗ 740.30-1004015-05-10-70 (серия "ЭКСПЕРТ") (для двигателей "Евро I, II", со вставкой, с рассекателем, покрытие нанофосфат, "Molykote" США 10 группы; ширина маслосъёмной канавки 3 мм) аналог FEDERAL MOGUL 7.12094E101-10/40, аналог FEDERAL MOGUL 7.12094А101-20/30 (1 шт.)</t>
  </si>
  <si>
    <t xml:space="preserve"> -поршень КМЗ 740.60-1004015-05-10-70 (серия "ЭСКПЕРТ") "Евро II, III" (для двигателей "Евро II, III", со вставкой, с рассекателем, покрытие нанофосфат, "Molykote" США 10 группы к гильзе КМЗ 740.51-1002021 "Евро II, III, IV"; (ширина маслосъёмной канавки 3 мм) аналог FEDERAL MOGUL 7.12094F101-10, аналог FEDERAL MOGUL 7.12094-101-20/30 (1 шт.)</t>
  </si>
  <si>
    <t>ЯМЗ-7511.10, 7601.10, ЯМЗ-236БЕ2, -236НЕ2, -238БЕ2, -238ДЕ2, -7511.10, -7512.10, -7513.10 (с общей гол.).</t>
  </si>
  <si>
    <t xml:space="preserve"> -поршень КМЗ 740.602-1004015-05-10-70 (серия "ЭСКПЕРТ") "Евро IV" (для двигателей "Евро IV", со вставкой, с рассекателем, покрытие нанофосфат, "Molykote" США 10 группы к гильзе КМЗ 740.51-1002021 "Евро II, III, IV"; (ширина маслосъёмной канавки 3 мм) аналог FEDERAL MOGUL 7.12094F504-10/40 10 гр. (40 группа - под заказ), аналог FEDERAL MOGUL 7.12094-504-20/30 (1 шт.)</t>
  </si>
  <si>
    <t>Кольцо маслосъёмное КМЗ 740.13-1004034 "Евро I, II, III"                                                                           (в сборе с пружинкой, ширина кольца 4 мм)</t>
  </si>
  <si>
    <t>Кольца поршневые КМЗ 740.13-1000106 "Евро I, II, III" (аналог 740.30-1000106) (на поршни КМЗ 740.13-1004015, КМЗ 740. 30-1004015, КМЗ 740.51-1004015, КМЗ 740.60-1004015, КМЗ 740.61-1004015) (ширина маслосъёмного кольца 4 мм) (3 шт. в 1 пшк.) (8 пшк)</t>
  </si>
  <si>
    <t xml:space="preserve"> -кольца поршневые КМЗ 740.13-1000106 "Евро I, II, III" (аналог 740.30-1000106) (на поршни КМЗ 740.13-1004015, КМЗ 740. 30-1004015, КМЗ 740.51-1004015, КМЗ 740.60-1004015, КМЗ 740.61-1004015) (ширина маслосъёмного кольца 4 мм) (3 шт. в 1 пшк.) (1 пшк)</t>
  </si>
  <si>
    <t xml:space="preserve"> -кольца поршневые КМЗ 740.13-1000106 "Евро I, II" (аналог 740.30-1000106) (на поршни КМЗ 740.13-1004015, КМЗ 740. 30-1004015, КМЗ 740.51-1004015, КМЗ 740.60-1004015, КМЗ 740.61-1004015) (ширина маслосъёмного кольца 4 мм) (3 шт. в 1 пшк.) (1 пшк) </t>
  </si>
  <si>
    <t xml:space="preserve"> -кольца поршневые КМЗ 740.13-1000106 "Евро I, II, III" (аналог 740.30-1000106) (на поршни КМЗ 740.13-1004015, КМЗ 740. 30-1004015, КМЗ 740.51-1004015, КМЗ 740.60-1004015, КМЗ 740.61-1004015) (ширина маслосъёмного кольца 4 мм) (3 шт. в 1 пшк.) (1 пшк) </t>
  </si>
  <si>
    <t>2 пшк</t>
  </si>
  <si>
    <t>Кольцо маслосъёмное КМЗ 740.60-1004034-02 "Евро I, II, III, IV" (в сборе с пружинкой, ширина кольца 3 мм)</t>
  </si>
  <si>
    <t xml:space="preserve">"Дальнобойщик CLASSIC" КМЗ 260.1000105-Т "Евро I"                             (без пальца). </t>
  </si>
  <si>
    <t>Поршень КМЗ 236-1004015К (без вставки, с рассекателем, 5 канавок под кольца, покрытие олово) (только с гильзой КМЗ 236-1002021-А, L285 мм)</t>
  </si>
  <si>
    <t>Поршень КМЗ 238НБ-1004015 (без вставки, с рассекателем, покрытие олово</t>
  </si>
  <si>
    <t>КМЗ190/А; КМЗ190/Б;      КМЗ190/Ж</t>
  </si>
  <si>
    <t>КМЗ191/А; КМЗ191/Б;      КМЗ191/Ж</t>
  </si>
  <si>
    <t xml:space="preserve"> -поршень КМЗ 740.13-1004015-10 "Евро I, II" (для двигателей "Eвро I, II", со вставкой, с рассекателем, покрытие "Molykote" США 10 группы к гильзе КМЗ 740.30-1002021 "Евро 0, I, II"; ширина маслосъёмной канавки 4 мм) (1 шт.)</t>
  </si>
  <si>
    <t xml:space="preserve">                                       ПРАЙС-ЛИСТ НА ЗАПАСНЫЕ ЧАСТИ ООО "КМЗ"</t>
  </si>
  <si>
    <t>КМЗ384/М; КМЗ384/С</t>
  </si>
  <si>
    <t xml:space="preserve"> -поршень КМЗ Д65.1004021-1 (без вставки, без рассекателя, под палец Ø 38, покрытие "Molykote" США) (1 шт)</t>
  </si>
  <si>
    <t xml:space="preserve"> -РТИ гильзы КМЗ 245-1002021-А1 (2 кольца уплотнительных 50-1002022) (1 компл)</t>
  </si>
  <si>
    <t xml:space="preserve"> -поршень КМЗ Д65.1004021-1 (без вставки, без рассекателя, под палец Ø 38, покрытие "Molykote" США) (1 шт.)</t>
  </si>
  <si>
    <t xml:space="preserve"> -PRIMA-110 Кольца поршневые К1-2130-000 (MD-50,60) (5 шт. в 1 пшк) (1 пшк)</t>
  </si>
  <si>
    <t xml:space="preserve"> -РТИ гильзы КМЗ 245-1002021-А1 (2 кольца уплотнительных 50-1002022) (1 компл)              </t>
  </si>
  <si>
    <t xml:space="preserve"> -поршень КМЗ 260-1004021-В (со вставкой, без рассекателя, под палец Ø 38, покрытие "Molykote" США) (1 шт)</t>
  </si>
  <si>
    <t xml:space="preserve"> -поршень КМЗ 260-1004021-В (со вставкой, без рассекателя, под палец Ø 38, покрытие "Molykote" США) (1 шт.) </t>
  </si>
  <si>
    <t xml:space="preserve"> -РТИ гильзы КМЗ 245-1002021-А1 (2 кольца уплотнительных 50-1002022)(1 компл)</t>
  </si>
  <si>
    <t xml:space="preserve"> -PRIMA-110 Кольца поршневые К1-2094-000 (MD-245/260) (3 шт. в 1 пшк) (1 пшк)</t>
  </si>
  <si>
    <t xml:space="preserve"> -поршень КМЗ 260-1004021-Ж (со вставкой, без рассекателя, под палец Ø 38, покрытие "Molykote" США) (1 шт)</t>
  </si>
  <si>
    <t xml:space="preserve"> -РТИ гильзы КМЗ 245-1002021 (2 кольца уплотнительных 50-1002022) (1 компл)</t>
  </si>
  <si>
    <t xml:space="preserve"> -поршень КМЗ 260-1004021-Ж (со вставкой, без рассекателя, под палец Ø 38, покрытие "Molykote" США) (1 шт.) </t>
  </si>
  <si>
    <t xml:space="preserve"> -поршень КМЗ 260-1004021-Т (со вставкой, без рассекателя, под палец Ø 42, покрытие "Molykote" США) (1 шт)</t>
  </si>
  <si>
    <t xml:space="preserve"> -поршень КМЗ 260-1004021-Т (со вставкой, без рассекателя, под палец Ø 42, покрытие "Molykote" США) (1 шт.) </t>
  </si>
  <si>
    <t xml:space="preserve"> -поршень КМЗ 260-1004021-М (со вставкой, без рассекателя, под палец Ø 42, покрытие "Molykote" США) (1 шт)</t>
  </si>
  <si>
    <t xml:space="preserve"> -поршень КМЗ 260-1004021-М (со вставкой, без рассекателя, под палец Ø 42, покрытие "Molykote" США) (1 шт.) </t>
  </si>
  <si>
    <t>Поршень КМЗ 740.60-1004015-05-10/40 "Евро II, III" (для двигателей "Евро II, III", со вставкой, с рассекателем, покрытие "Molykote" США 10/40 группы к гильзе КМЗ 740.51-1002021 "Евро II, III, IV"; (ширина маслосъёмной канавки 3 мм) аналог FEDERAL MOGUL 7.12094F101-10/40 10 гр. (40 группа - под заказ), аналог FEDERAL MOGUL 7.12094-101-20/30.</t>
  </si>
  <si>
    <r>
      <t xml:space="preserve"> "Дальнобойщик PREMIUM" КМЗ 740.1000128-09 (10 гр.)                        "Евро 0" аналог комплекта FEDERAL MOGUL 740.1000128-09.                                                                           </t>
    </r>
    <r>
      <rPr>
        <b/>
        <i/>
        <sz val="15"/>
        <color indexed="10"/>
        <rFont val="Arial Cyr"/>
        <charset val="204"/>
      </rPr>
      <t/>
    </r>
  </si>
  <si>
    <t xml:space="preserve"> -палец поршневой КМЗ 7406.1004020 "Евро I, II, III" (упрочнённый ТВЧ) (1 шт.)</t>
  </si>
  <si>
    <t>Поршень КМЗ 51-03-40-01 (конвейер ЧТЗ Ø150) Д-180 олово к гильзе КМЗ 51-01-82-01 (Ø150) Д-180 фосфатированной; гр. М</t>
  </si>
  <si>
    <t xml:space="preserve">Палец поршневой КМЗ 406.1004020-02-70 (упрочнённый цементацией) гр.II (гр. I; III - под заказ).                                                                                           </t>
  </si>
  <si>
    <t xml:space="preserve"> -палец поршневой КМЗ 114.01.9.0-1004020 (упрочнённый ТВЧ)                    (1 шт.)</t>
  </si>
  <si>
    <t xml:space="preserve"> -палец поршневой КМЗ 114.01.9.0-1004020 (упрочнённый ТВЧ)                     (1 шт)</t>
  </si>
  <si>
    <r>
      <t xml:space="preserve">Гильза КМЗ 66-1002020-02 (плосковершинное хонингование) гр. А, Б (гр. В, Г, Д - под заказ).                                                                                                                             </t>
    </r>
    <r>
      <rPr>
        <b/>
        <sz val="17"/>
        <color indexed="10"/>
        <rFont val="Arial Cyr"/>
        <charset val="204"/>
      </rPr>
      <t>Скидки не распространяются.</t>
    </r>
  </si>
  <si>
    <r>
      <t xml:space="preserve">Гильза КМЗ 66-1002020-02-70 (фосфатированная) (плосковершинное хонингование) гр. А, Б (гр. В, Г, Д - под заказ).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7"/>
        <color indexed="10"/>
        <rFont val="Arial Cyr"/>
        <charset val="204"/>
      </rPr>
      <t>Скидки не распространяются.</t>
    </r>
  </si>
  <si>
    <r>
      <t xml:space="preserve">Гильза КМЗ 24-1002020-02 (плосковершинное хонингование) гр. А, Б (гр. В, Г, Д - под заказ).                    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"СПЕЦКОМПЛЕКТЕ".</t>
    </r>
  </si>
  <si>
    <r>
      <t xml:space="preserve">Поршень КМЗ 53.1004015-24-70 (серия "ЭКСПЕРТ") (покрытие нанофосфат, "Molykote" США) гр. А/II, Б/II (гр. А/I; III, Б/I;III, В/I-III, Г/I-III, Д/I-III - под заказ).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 </t>
    </r>
  </si>
  <si>
    <r>
      <t xml:space="preserve">Палец поршневой КМЗ 21-1004020-14-70 (упрочнённый цементацией) гр.II (гр. I; III - под заказ).            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"СПЕЦКОМПЛЕКТЕ" </t>
    </r>
  </si>
  <si>
    <r>
      <t xml:space="preserve">Кольца поршневые 4062.1000100-01 (3 шт. в 1 пшк.) (ОАО "СТАПРИ"). </t>
    </r>
    <r>
      <rPr>
        <b/>
        <sz val="17"/>
        <color indexed="10"/>
        <rFont val="Arial Cyr"/>
        <charset val="204"/>
      </rPr>
      <t>Остаток: 2 компл.</t>
    </r>
  </si>
  <si>
    <r>
      <t xml:space="preserve">Кольца поршневые 4062.1000100-01АР (3 шт. в 1 пшк.) (ОАО "СТАПРИ"). </t>
    </r>
    <r>
      <rPr>
        <b/>
        <sz val="17"/>
        <color indexed="10"/>
        <rFont val="Arial Cyr"/>
        <charset val="204"/>
      </rPr>
      <t>Остаток: 471 компл.</t>
    </r>
  </si>
  <si>
    <r>
      <t xml:space="preserve">Кольца поршневые КМЗ 405.1000100 (3 шт. в 1 пшк.). </t>
    </r>
    <r>
      <rPr>
        <b/>
        <sz val="17"/>
        <color indexed="10"/>
        <rFont val="Arial Cyr"/>
        <charset val="204"/>
      </rPr>
      <t>NEW!</t>
    </r>
  </si>
  <si>
    <r>
      <t xml:space="preserve">Кольца стопорные 21-1004022-01.                                                                              </t>
    </r>
    <r>
      <rPr>
        <b/>
        <sz val="17"/>
        <rFont val="Arial Cyr"/>
        <charset val="204"/>
      </rPr>
      <t>Продаются только в "СПЕЦКОМПЛЕКТЕ"</t>
    </r>
  </si>
  <si>
    <r>
      <t xml:space="preserve">Кольца стопорные 12-1004022-30.                                                                              </t>
    </r>
    <r>
      <rPr>
        <b/>
        <sz val="17"/>
        <rFont val="Arial Cyr"/>
        <charset val="204"/>
      </rPr>
      <t>Продаются только в "СПЕЦКОМПЛЕКТЕ"</t>
    </r>
  </si>
  <si>
    <r>
      <t xml:space="preserve">Поршень КМЗ 406.1004015 (покрытие "Molykote" США) гр. А/II, Б/II (гр. А/I; III, Б/I;III, В/I-III, Г/I-III, Д/I-III - под заказ).                                                         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"СПЕЦКОМПЛЕКТЕ".</t>
    </r>
  </si>
  <si>
    <r>
      <t xml:space="preserve">Поршень КМЗ 406.1004015-АР (покрытие "Molykote" США) гр. Б/II (гр. А/I, Б/I; В/II, Г/II - под заказ).                                                                           </t>
    </r>
    <r>
      <rPr>
        <b/>
        <sz val="17"/>
        <rFont val="Arial Cyr"/>
        <charset val="204"/>
      </rPr>
      <t>Продаётся только в "СПЕЦКОМПЛЕКТЕ".</t>
    </r>
  </si>
  <si>
    <r>
      <t xml:space="preserve">Поршень КМЗ 53.1004015-24 (покрытие "Molykote" США) гр. А/II, Б/II(гр. А/I; III, Б/I;III, В/I-III, Г/I-III, Д/I-III - под заказ).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"СПЕЦКОМПЛЕКТЕ"</t>
    </r>
  </si>
  <si>
    <r>
      <t xml:space="preserve">"СПЕЦКОМПЛЕКТ" КМЗ 406.1004018-АР (с кольцами) (к ремонтным двиг. ЗМЗ). </t>
    </r>
    <r>
      <rPr>
        <b/>
        <i/>
        <sz val="17"/>
        <color indexed="10"/>
        <rFont val="Arial Cyr"/>
        <charset val="204"/>
      </rPr>
      <t xml:space="preserve">(снят с производства). Ост: 80 компл. </t>
    </r>
  </si>
  <si>
    <r>
      <t xml:space="preserve">Поршень КМЗ 421.1004015-03-Р3-70 (серия "ЭКСПЕРТ") (покрытие нанофосфат, "Molykote" США) (ширина маслосъёмной канавки 5 мм) гр. А/II, Б/II (гр. А/I; III, Б/I; III, В/I-III, Г/I-III, Д/I-III - под заказ).                                                                  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 xml:space="preserve">NEW!       </t>
    </r>
    <r>
      <rPr>
        <sz val="17"/>
        <color indexed="10"/>
        <rFont val="Arial Cyr"/>
        <charset val="204"/>
      </rPr>
      <t xml:space="preserve"> </t>
    </r>
    <r>
      <rPr>
        <sz val="17"/>
        <rFont val="Arial Cyr"/>
        <charset val="204"/>
      </rPr>
      <t xml:space="preserve">     </t>
    </r>
  </si>
  <si>
    <r>
      <t xml:space="preserve">Поршень КМЗ 421.1004015-03-Р5-70 (серия "ЭКСПЕРТ") (покрытие нанофосфат, "Molykote" США) (ширина маслосъёмной канавки 5 мм) гр. А/II, Б/II (гр. А/I; III, Б/I; III, В/I-III, Г/I-III, Д/I-III - под заказ).                                                                  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 xml:space="preserve">NEW!      </t>
    </r>
    <r>
      <rPr>
        <sz val="17"/>
        <color indexed="10"/>
        <rFont val="Arial Cyr"/>
        <charset val="204"/>
      </rPr>
      <t xml:space="preserve">      </t>
    </r>
  </si>
  <si>
    <r>
      <t xml:space="preserve">Поршень КМЗ 421.1004015-23-70 (серия "ЭКСПЕРТ") (покрытие нанофосфат, "Molykote" США) (ширина маслосъёмной канавки 5 мм) гр. Г/II, Д/II (гр. А/I-III, Б/I-III, В/I-III, Г/I; III, Д/I; III - под заказ).  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 xml:space="preserve">NEW!   </t>
    </r>
    <r>
      <rPr>
        <sz val="17"/>
        <color indexed="10"/>
        <rFont val="Arial Cyr"/>
        <charset val="204"/>
      </rPr>
      <t xml:space="preserve">          </t>
    </r>
  </si>
  <si>
    <r>
      <t xml:space="preserve">Поршень КМЗ 421.1004015-23-Р3-70 (серия "ЭКСПЕРТ") (покрытие нанофосфат, "Molykote" США) (ширина маслосъёмной канавки 5 мм) гр. А/II, Б/II (гр. А/I; III, Б/I; III, В/I-III, Г/I-III, Д/I-III - под заказ).                                                                  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 xml:space="preserve">NEW!     </t>
    </r>
    <r>
      <rPr>
        <sz val="17"/>
        <color indexed="10"/>
        <rFont val="Arial Cyr"/>
        <charset val="204"/>
      </rPr>
      <t xml:space="preserve">      </t>
    </r>
  </si>
  <si>
    <r>
      <t xml:space="preserve">Поршень КМЗ 421.1004015-23-Р5-70 (серия "ЭКСПЕРТ") (покрытие нанофосфат, "Molykote" США) (ширина маслосъёмной канавки 5 мм) гр. А/II, Б/II (гр. А/I; III, Б/I; III, В/I-III, Г/I-III, Д/I-III - под заказ).                                        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 xml:space="preserve">NEW!   </t>
    </r>
    <r>
      <rPr>
        <sz val="17"/>
        <color indexed="10"/>
        <rFont val="Arial Cyr"/>
        <charset val="204"/>
      </rPr>
      <t xml:space="preserve">      </t>
    </r>
    <r>
      <rPr>
        <sz val="17"/>
        <rFont val="Arial Cyr"/>
        <charset val="204"/>
      </rPr>
      <t xml:space="preserve">   </t>
    </r>
  </si>
  <si>
    <r>
      <t xml:space="preserve">Палец поршневой КМЗ 421.1004020-01-70 (упрочнённый цементацией) гр.II (гр. I, III - под заказ).  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 xml:space="preserve">NEW!   </t>
    </r>
    <r>
      <rPr>
        <b/>
        <sz val="17"/>
        <rFont val="Arial Cyr"/>
        <charset val="204"/>
      </rPr>
      <t xml:space="preserve">  </t>
    </r>
  </si>
  <si>
    <r>
      <t xml:space="preserve">Кольца поршневые КМЗ 421.1004024 (3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</si>
  <si>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421.1004024-Р1 (3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</si>
  <si>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421.1004024-Р5 (3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</si>
  <si>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стопорные 21-1004022-01.                                                                              </t>
    </r>
    <r>
      <rPr>
        <b/>
        <sz val="17"/>
        <rFont val="Arial Cyr"/>
        <charset val="204"/>
      </rPr>
      <t>Продаются только в "СПЕЦКОМПЛЕКТЕ ЭКСПЕРТ"</t>
    </r>
  </si>
  <si>
    <r>
      <t xml:space="preserve">"СПЕЦКОМПЛЕКТ ЭКСПЕРТ" КМЗ 421.1004018-70. </t>
    </r>
    <r>
      <rPr>
        <b/>
        <sz val="17"/>
        <color indexed="10"/>
        <rFont val="Arial Cyr"/>
        <charset val="204"/>
      </rPr>
      <t xml:space="preserve">NEW!   </t>
    </r>
  </si>
  <si>
    <r>
      <t xml:space="preserve">"СПЕЦКОМПЛЕКТ ЭКСПЕРТ" КМЗ 421.1004018-Р-70. </t>
    </r>
    <r>
      <rPr>
        <b/>
        <sz val="17"/>
        <color indexed="10"/>
        <rFont val="Arial Cyr"/>
        <charset val="204"/>
      </rPr>
      <t xml:space="preserve">NEW!   </t>
    </r>
  </si>
  <si>
    <r>
      <t xml:space="preserve">"СПЕЦКОМПЛЕКТ ЭКСПЕРТ" КМЗ 421.1004018-Р5-70. </t>
    </r>
    <r>
      <rPr>
        <b/>
        <sz val="17"/>
        <color indexed="10"/>
        <rFont val="Arial Cyr"/>
        <charset val="204"/>
      </rPr>
      <t xml:space="preserve">NEW!   </t>
    </r>
  </si>
  <si>
    <r>
      <t xml:space="preserve">"СПЕЦКОМПЛЕКТ ЭКСПЕРТ" КМЗ 421.1004018-23-70. </t>
    </r>
    <r>
      <rPr>
        <b/>
        <sz val="17"/>
        <color indexed="10"/>
        <rFont val="Arial Cyr"/>
        <charset val="204"/>
      </rPr>
      <t xml:space="preserve">NEW!   </t>
    </r>
  </si>
  <si>
    <r>
      <t xml:space="preserve">"СПЕЦКОМПЛЕКТ ЭКСПЕРТ" КМЗ 421.1004018-23-Р-70. </t>
    </r>
    <r>
      <rPr>
        <b/>
        <sz val="17"/>
        <color indexed="10"/>
        <rFont val="Arial Cyr"/>
        <charset val="204"/>
      </rPr>
      <t xml:space="preserve">NEW!   </t>
    </r>
  </si>
  <si>
    <r>
      <t xml:space="preserve">Поршень КМЗ 421.1004015-03-70 (серия "ЭКСПЕРТ") (покрытие нанофосфат, "Molykote" США) (ширина маслосъёмной канавки 5 мм) гр. Г/II, Д/II (гр. А/I-III, Б/I-III, В/I-III, Г/I; III, Д/I; III - под заказ).                                                                                                                   </t>
    </r>
    <r>
      <rPr>
        <b/>
        <sz val="17"/>
        <rFont val="Arial Cyr"/>
        <charset val="204"/>
      </rPr>
      <t xml:space="preserve">Продаётся только в "СПЕЦКОМПЛЕКТЕ ЭКСПЕРТ". </t>
    </r>
    <r>
      <rPr>
        <b/>
        <sz val="17"/>
        <color indexed="10"/>
        <rFont val="Arial Cyr"/>
        <charset val="204"/>
      </rPr>
      <t>NEW!</t>
    </r>
    <r>
      <rPr>
        <sz val="17"/>
        <color indexed="10"/>
        <rFont val="Arial Cyr"/>
        <charset val="204"/>
      </rPr>
      <t xml:space="preserve">  </t>
    </r>
    <r>
      <rPr>
        <sz val="17"/>
        <rFont val="Arial Cyr"/>
        <charset val="204"/>
      </rPr>
      <t xml:space="preserve">        </t>
    </r>
  </si>
  <si>
    <r>
      <t xml:space="preserve">"СПЕЦКОМПЛЕКТ ЭКСПЕРТ" КМЗ 421.1004018-23-Р5-70. </t>
    </r>
    <r>
      <rPr>
        <b/>
        <sz val="17"/>
        <color indexed="10"/>
        <rFont val="Arial Cyr"/>
        <charset val="204"/>
      </rPr>
      <t xml:space="preserve">NEW!   </t>
    </r>
  </si>
  <si>
    <r>
      <t xml:space="preserve">Гильза КМЗ Д37М-1002021А3 (плосковершинное хонингование) гр. М, С. (покупная гильза с воздушным охлаждением; литьё в землю). </t>
    </r>
    <r>
      <rPr>
        <b/>
        <sz val="17"/>
        <color indexed="10"/>
        <rFont val="Arial Cyr"/>
        <charset val="204"/>
      </rPr>
      <t xml:space="preserve">NEW!    </t>
    </r>
  </si>
  <si>
    <r>
      <t xml:space="preserve">Гильза КМЗ Д37М-1002021А3 (плосковершинное хонингование) гр. М, С. (покупная гильза с воздушным охлаждением - I сорт; литьё в землю; рекламации по гильзе не принимаются). </t>
    </r>
    <r>
      <rPr>
        <b/>
        <sz val="17"/>
        <color indexed="10"/>
        <rFont val="Arial Cyr"/>
        <charset val="204"/>
      </rPr>
      <t xml:space="preserve">NEW!    </t>
    </r>
  </si>
  <si>
    <r>
      <t xml:space="preserve">Поршень КМЗ Д144-1004021Б (4 канавочный) (без вставки, без рассекателя, с цековками, под палец Ø 35,  Molykote" США) гр. М/01, С/01 (гр. М/02, С/02, Б/01;02 - под заказ). </t>
    </r>
    <r>
      <rPr>
        <b/>
        <sz val="17"/>
        <color indexed="10"/>
        <rFont val="Arial Cyr"/>
        <charset val="204"/>
      </rPr>
      <t xml:space="preserve">NEW!    </t>
    </r>
  </si>
  <si>
    <r>
      <t>Поршень КМЗ Д144-1004021Б-Р1 (4 канавочный, ремонтный) (без вставки, без рассекателя, с цековками, под палец Ø 35, Molykote" США) гр. МР1/01, СР1/01 (гр. МР1/02; СР1/02, БР1/01;02 - под заказ).</t>
    </r>
    <r>
      <rPr>
        <b/>
        <i/>
        <sz val="17"/>
        <color indexed="10"/>
        <rFont val="Arial Cyr"/>
        <charset val="204"/>
      </rPr>
      <t xml:space="preserve"> </t>
    </r>
    <r>
      <rPr>
        <b/>
        <sz val="17"/>
        <color indexed="10"/>
        <rFont val="Arial Cyr"/>
        <charset val="204"/>
      </rPr>
      <t xml:space="preserve">NEW!    </t>
    </r>
  </si>
  <si>
    <r>
      <t xml:space="preserve">Поршень КМЗ Д144-1004021Б-Р2 (4 канавочный, ремонтный) (без вставки, без рассекателя, с цековками, под палец Ø 35,  Molykote" США) гр. МР2/01, СР2/01 (гр. МР2/02; СР2/02, БР2/01;02 - под заказ). </t>
    </r>
    <r>
      <rPr>
        <b/>
        <sz val="17"/>
        <color indexed="10"/>
        <rFont val="Arial Cyr"/>
        <charset val="204"/>
      </rPr>
      <t xml:space="preserve">NEW!    </t>
    </r>
  </si>
  <si>
    <r>
      <t xml:space="preserve">Поршень КМЗ Д144-1004021БП-Р1 (5 канавочный, ремонтный) (без вставки, без расссекателя, с цековками, под палец Ø 35,  Molykote" США) гр. МР1/01, СР1/01 (гр. МР1/02; СР1/02, БР1/01;02 - под заказ). </t>
    </r>
    <r>
      <rPr>
        <b/>
        <sz val="17"/>
        <color indexed="10"/>
        <rFont val="Arial Cyr"/>
        <charset val="204"/>
      </rPr>
      <t xml:space="preserve">NEW!    </t>
    </r>
  </si>
  <si>
    <r>
      <t xml:space="preserve">Поршень КМЗ Д144-1004021БП-Р2 (5 канавочный, ремонтный) (без вставки, без расссекателя, с цековками, под палец Ø 35,  Molykote" США) гр. МР2/01, СР2/01 (гр. МР2/02; СР2/02, БР2/01;02 - под заказ). </t>
    </r>
    <r>
      <rPr>
        <b/>
        <sz val="17"/>
        <color indexed="10"/>
        <rFont val="Arial Cyr"/>
        <charset val="204"/>
      </rPr>
      <t xml:space="preserve">NEW!  </t>
    </r>
    <r>
      <rPr>
        <b/>
        <i/>
        <sz val="17"/>
        <color indexed="10"/>
        <rFont val="Arial Cyr"/>
        <charset val="204"/>
      </rPr>
      <t xml:space="preserve">  </t>
    </r>
  </si>
  <si>
    <r>
      <t xml:space="preserve">Палец поршневой КМЗ Д37М-1004042-70 (упрочнённый цементацией) гр. 01 (гр. 02 - под заказ). </t>
    </r>
    <r>
      <rPr>
        <b/>
        <sz val="17"/>
        <color indexed="10"/>
        <rFont val="Arial Cyr"/>
        <charset val="204"/>
      </rPr>
      <t xml:space="preserve">NEW! </t>
    </r>
    <r>
      <rPr>
        <b/>
        <sz val="17"/>
        <rFont val="Arial Cyr"/>
        <charset val="204"/>
      </rPr>
      <t xml:space="preserve">   </t>
    </r>
  </si>
  <si>
    <r>
      <t xml:space="preserve">Кольца поршневые КМЗ 144-1004002 (4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</si>
  <si>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144-1004002-Р1 (4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</si>
  <si>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144-1004002-Р2 (4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</si>
  <si>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144-1004002-А5 (5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</si>
  <si>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144-1004002-А5-Р1 (5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</si>
  <si>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Кольца поршневые КМЗ 144-1004002-А5-Р2 (5 шт. в 1 пшк.).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</si>
  <si>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Кольцо стопорное В35х1,2 DIN 472. </t>
    </r>
    <r>
      <rPr>
        <b/>
        <sz val="17"/>
        <color indexed="10"/>
        <rFont val="Arial Cyr"/>
        <charset val="204"/>
      </rPr>
      <t xml:space="preserve">NEW! </t>
    </r>
    <r>
      <rPr>
        <sz val="17"/>
        <rFont val="Arial Cyr"/>
        <charset val="204"/>
      </rPr>
      <t xml:space="preserve">    </t>
    </r>
  </si>
  <si>
    <r>
      <t xml:space="preserve">"Дальнобойщик PREMIUM" КМЗ Д144-1000108. </t>
    </r>
    <r>
      <rPr>
        <b/>
        <sz val="17"/>
        <color indexed="10"/>
        <rFont val="Arial Cyr"/>
        <charset val="204"/>
      </rPr>
      <t xml:space="preserve">NEW!  </t>
    </r>
    <r>
      <rPr>
        <b/>
        <sz val="17"/>
        <rFont val="Arial Cyr"/>
        <charset val="204"/>
      </rPr>
      <t xml:space="preserve"> </t>
    </r>
  </si>
  <si>
    <r>
      <t xml:space="preserve">"Дальнобойщик PREMIUM" КМЗ Д144-1000108-К5                                                                (с 5-ти канавочным поршнем). </t>
    </r>
    <r>
      <rPr>
        <b/>
        <sz val="17"/>
        <color indexed="10"/>
        <rFont val="Arial Cyr"/>
        <charset val="204"/>
      </rPr>
      <t xml:space="preserve">NEW!  </t>
    </r>
    <r>
      <rPr>
        <b/>
        <sz val="17"/>
        <rFont val="Arial Cyr"/>
        <charset val="204"/>
      </rPr>
      <t xml:space="preserve"> </t>
    </r>
  </si>
  <si>
    <r>
      <t xml:space="preserve">Гильза КМЗ 114.01.9.0-1002021 гр. М, С (гр. Б - под заказ) (плосковершинное хонингование).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</si>
  <si>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Гильза КМЗ 114.01.9.1-1002021 гр. М, С (гр. Б - под заказ) (плосковершинное хонингование).                  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</si>
  <si>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Гильза КМЗ 114.01.9.2-1002021 гр. М, С (гр. Б - под заказ) (плосковершинное хонингование).                  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</si>
  <si>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Гильза КМЗ 114.01.9.3-1002021 гр. М, С (гр. Б - под заказ) (плосковершинное хонингование).                  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</si>
  <si>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Гильза КМЗ 114.01.9.4-1002021 гр. М, С (гр. Б - под заказ) (плосковершинное хонингование).                                                           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</si>
  <si>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Поршень КМЗ 114.01.9.0-1004015 (без вставки, с рассекателем, покрытие олово) гр. М, С (гр. Б - под заказ) .                  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</si>
  <si>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Палец поршневой КМЗ 114.01.9.0-1004020 (упрочнённый ТВЧ).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</si>
  <si>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Кольцо стопорное 114.01.9.0-1004022 (2 шт.).    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</si>
  <si>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РТИ (2 кольца уплотнительных 114.01.90-1002022) (1 компл).                                                  </t>
    </r>
    <r>
      <rPr>
        <b/>
        <sz val="17"/>
        <rFont val="Arial Cyr"/>
        <charset val="204"/>
      </rPr>
      <t>Продаётся только в КОМПЛЕКТЕ.</t>
    </r>
  </si>
  <si>
    <r>
      <t xml:space="preserve">Кольца поршневые СТ-108.1100 (ОАО "СТАПРИ") (5 шт. в 1 пшк.) </t>
    </r>
    <r>
      <rPr>
        <b/>
        <sz val="17"/>
        <rFont val="Arial Cyr"/>
        <charset val="204"/>
      </rPr>
      <t>Продаётся только в КОМПЛЕКТЕ.</t>
    </r>
  </si>
  <si>
    <t xml:space="preserve"> -кольца поршневые СТ-108.1100 (ОАО "СТАПРИ") (5 шт. в 1 пшк.) (1 компл)</t>
  </si>
  <si>
    <r>
      <t xml:space="preserve">Палец поршневой КМЗ А262-1004042 (Ø 45) (упрочнённый ТВЧ)                                (на чешскую поршневую А262-1004021-Б3). </t>
    </r>
    <r>
      <rPr>
        <b/>
        <sz val="17"/>
        <color indexed="10"/>
        <rFont val="Arial Cyr"/>
        <charset val="204"/>
      </rPr>
      <t>NEW!</t>
    </r>
  </si>
  <si>
    <r>
      <t xml:space="preserve">Кольца поршневые СТ-240-1004060-А (ОАО "СТАПРИ") (4 шт. в 1 пшк.) </t>
    </r>
    <r>
      <rPr>
        <b/>
        <sz val="17"/>
        <color indexed="10"/>
        <rFont val="Arial Cyr"/>
        <charset val="204"/>
      </rPr>
      <t>Остаток: 61 шт.</t>
    </r>
  </si>
  <si>
    <r>
      <t xml:space="preserve">"Дальнобойщик CLASSIC" КМЗ 260.1000105-М "Евро II"                                  (без пальца). </t>
    </r>
    <r>
      <rPr>
        <b/>
        <i/>
        <sz val="17"/>
        <color indexed="10"/>
        <rFont val="Arial Cyr"/>
        <charset val="204"/>
      </rPr>
      <t>Снят с производства. Остаток: 12 шт.</t>
    </r>
  </si>
  <si>
    <r>
      <t xml:space="preserve">Поршень КМЗ 740.13-1004015-10/40 "Евро I, II" (для двигателей "Eвро I, II", со вставкой, с рассекателем, покрытие "Molykote" США 10/40 группы к гильзе КМЗ 740.30-1002021 "Евро 0, I, II"; ширина маслосъёмной канавки 4 мм). </t>
    </r>
    <r>
      <rPr>
        <b/>
        <i/>
        <sz val="17"/>
        <color indexed="10"/>
        <rFont val="Arial Cyr"/>
        <charset val="204"/>
      </rPr>
      <t>Под заказ 10 или 40 гр. от 200 шт.</t>
    </r>
  </si>
  <si>
    <r>
      <t xml:space="preserve">Поршень КМЗ 740.51-1004015-10/40 "Евро II, III" (для двигателей "Eвро II, III", со вставкой, с рассекателем, покрытие "Molykote" США 10/40 группы к гильзе КМЗ 740.51-1002021 "Евро II, III, IV"; ширина маслосъёмной канавки 4 мм). </t>
    </r>
    <r>
      <rPr>
        <b/>
        <sz val="17"/>
        <color indexed="10"/>
        <rFont val="Arial Cyr"/>
        <charset val="204"/>
      </rPr>
      <t>Под заказ 10 или 40 гр. от 200 шт.</t>
    </r>
  </si>
  <si>
    <r>
      <t xml:space="preserve">Поршень КМЗ 740.602-1004015-05-10/40-70 (серия "ЭКСПЕРТ") "Евро IV" (для двигателей "Евро IV", со вставкой, с рассекателем, покрытие нанофосфат, "Molykote" США 10/40 группы к гильзе КМЗ 740.51-1002021 "Евро II, III, IV"; (ширина маслосъёмной канавки 3 мм) аналог FEDERAL MOGUL 7.12094F504-10/40 10 гр. (40 группа - под заказ), аналог FEDERAL MOGUL 7.12094-504-20/30. </t>
    </r>
    <r>
      <rPr>
        <b/>
        <sz val="17"/>
        <color indexed="10"/>
        <rFont val="Arial Cyr"/>
        <charset val="204"/>
      </rPr>
      <t>NEW!</t>
    </r>
  </si>
  <si>
    <r>
      <t xml:space="preserve">Палец поршневой КМЗ 740.51-1004020 "Евро II, III" (упрочнённый ТВЧ).  </t>
    </r>
    <r>
      <rPr>
        <b/>
        <sz val="17"/>
        <color indexed="10"/>
        <rFont val="Arial Cyr"/>
        <charset val="204"/>
      </rPr>
      <t>Под заказ от 200 шт.</t>
    </r>
  </si>
  <si>
    <r>
      <t xml:space="preserve">Поршень КМЗ 740.602-1004015-05-10/40 "Евро IV" (для двигателей "Евро IV", со вставкой, с рассекателем, покрытие "Molykote" США 10/40 группы к гильзе КМЗ 740.51-1002021 "Евро II, III, IV"; (ширина маслосъёмной канавки 3 мм) аналог FEDERAL MOGUL 7.12094F504-10/40 10 гр. (40 группа - под заказ), аналог FEDERAL MOGUL 7.12094-504-20/30. </t>
    </r>
    <r>
      <rPr>
        <b/>
        <sz val="17"/>
        <color indexed="10"/>
        <rFont val="Arial Cyr"/>
        <charset val="204"/>
      </rPr>
      <t>NEW!</t>
    </r>
  </si>
  <si>
    <r>
      <t xml:space="preserve">Клапан впускной V77922MO аналог клапана впускного 7406-1007010 (поставщик ООО "Федерал-Могул Димитровград") (2 шт. в 1 упак.). </t>
    </r>
    <r>
      <rPr>
        <b/>
        <sz val="17"/>
        <color indexed="10"/>
        <rFont val="Arial Cyr"/>
        <charset val="204"/>
      </rPr>
      <t>NEW!</t>
    </r>
  </si>
  <si>
    <r>
      <t xml:space="preserve">Клапан выпускной V77923MO аналог клапана выпускного 7406-1007015  (поставщик ООО "Федерал-Могул Димитровград") (2 шт. в 1 упак.). </t>
    </r>
    <r>
      <rPr>
        <b/>
        <sz val="17"/>
        <color indexed="10"/>
        <rFont val="Arial Cyr"/>
        <charset val="204"/>
      </rPr>
      <t>NEW!</t>
    </r>
  </si>
  <si>
    <r>
      <t xml:space="preserve"> "Дальнобойщик CLASSIC" КМЗ 740.1000125 "Евро 0" (без пальца)</t>
    </r>
    <r>
      <rPr>
        <i/>
        <sz val="17"/>
        <rFont val="Arial Cyr"/>
        <charset val="204"/>
      </rPr>
      <t xml:space="preserve">с гильзой КМЗ 740.30-1002021-70 "Евро 0, I, II"                                                                          (фосфатированной) (плосковершинное хонингование)                                                                   аналогом FEDERAL MOGUL K 000918292. </t>
    </r>
  </si>
  <si>
    <r>
      <t xml:space="preserve"> "Дальнобойщик CLASSIC" КМЗ 740.1000125 "Евро 0" (без пальца)</t>
    </r>
    <r>
      <rPr>
        <i/>
        <sz val="17"/>
        <rFont val="Arial Cyr"/>
        <charset val="204"/>
      </rPr>
      <t xml:space="preserve">с гильзой КМЗ 740.30-1002021 "Евро 0, I, II"                                                                          (чёрно-белой) (плосковершинное хонингование)                                                                   аналогом FEDERAL MOGUL K 000918292. </t>
    </r>
  </si>
  <si>
    <r>
      <t xml:space="preserve"> "Дальнобойщик PREMIUM" КМЗ 740.1000128 "Евро 0" </t>
    </r>
    <r>
      <rPr>
        <i/>
        <sz val="17"/>
        <rFont val="Arial Cyr"/>
        <charset val="204"/>
      </rPr>
      <t xml:space="preserve">с гильзой КМЗ 740.30-1002021-70 "Евро 0, I, II"                                                                          (фосфатированной) (плосковершинное хонингование)                                                                   аналогом FEDERAL MOGUL K 000918292. </t>
    </r>
  </si>
  <si>
    <r>
      <t xml:space="preserve"> "Дальнобойщик PREMIUM" КМЗ 740.1000128 "Евро 0" </t>
    </r>
    <r>
      <rPr>
        <i/>
        <sz val="17"/>
        <rFont val="Arial Cyr"/>
        <charset val="204"/>
      </rPr>
      <t xml:space="preserve">с гильзой КМЗ 740.30-1002021 "Евро 0, I, II"                                                                          (чёрно-белой) (плосковершинное хонингование)                                                                   аналогом FEDERAL MOGUL K 000918292. </t>
    </r>
  </si>
  <si>
    <r>
      <t xml:space="preserve">"Дальнобойщик PREMIUM" КМЗ 740.13-1000128 "Евро I, II" .                                  </t>
    </r>
    <r>
      <rPr>
        <b/>
        <i/>
        <sz val="17"/>
        <color indexed="10"/>
        <rFont val="Arial Cyr"/>
        <charset val="204"/>
      </rPr>
      <t>Под заказ от 200 компл.</t>
    </r>
  </si>
  <si>
    <r>
      <t xml:space="preserve"> "Дальнобойщик PREMIUM" КМЗ 740.30-1000128 "Евро I, II"                            </t>
    </r>
    <r>
      <rPr>
        <i/>
        <sz val="17"/>
        <rFont val="Arial Cyr"/>
        <charset val="204"/>
      </rPr>
      <t xml:space="preserve">с гильзой КМЗ 740.30-1002021-70 "Евро 0, I, II"                                                                          (фосфатированной) (плосковершинное хонингование)                                                                   аналогом FEDERAL MOGUL K 000918292. </t>
    </r>
  </si>
  <si>
    <t>"Дальнобойщик PREMIUM" "Турбо"                                                                    КМЗ 7403.1000128 "Евро 0".</t>
  </si>
  <si>
    <r>
      <rPr>
        <b/>
        <i/>
        <sz val="16"/>
        <rFont val="Arial Cyr"/>
        <charset val="204"/>
      </rPr>
      <t>"Дальнобойщик ЭКСПЕРТ" КМЗ 740.30-1000128-70 "Евро I, II".</t>
    </r>
    <r>
      <rPr>
        <b/>
        <i/>
        <sz val="17"/>
        <rFont val="Arial Cyr"/>
        <charset val="204"/>
      </rPr>
      <t xml:space="preserve"> </t>
    </r>
    <r>
      <rPr>
        <b/>
        <i/>
        <sz val="17"/>
        <color indexed="10"/>
        <rFont val="Arial Cyr"/>
        <charset val="204"/>
      </rPr>
      <t xml:space="preserve">Снят с производства. Остаток: 3 компл.   </t>
    </r>
    <r>
      <rPr>
        <b/>
        <i/>
        <sz val="17"/>
        <rFont val="Arial Cyr"/>
        <charset val="204"/>
      </rPr>
      <t xml:space="preserve">                                          </t>
    </r>
    <r>
      <rPr>
        <b/>
        <i/>
        <sz val="17"/>
        <color indexed="10"/>
        <rFont val="Arial Cyr"/>
        <charset val="204"/>
      </rPr>
      <t xml:space="preserve"> </t>
    </r>
  </si>
  <si>
    <r>
      <t xml:space="preserve">"Дальнобойщик PREMIUM" КМЗ 740.51-1000128 "Евро II, III".                                 </t>
    </r>
    <r>
      <rPr>
        <b/>
        <i/>
        <sz val="16"/>
        <color indexed="10"/>
        <rFont val="Arial Cyr"/>
        <charset val="204"/>
      </rPr>
      <t>Под заказ от 200 компл.</t>
    </r>
  </si>
  <si>
    <r>
      <t xml:space="preserve">"Дальнобойщик CLASSIC" КМЗ 740.602-1000125-01 (10 гр.) /                                              02 (40 гр. - под заказ) "Евро IV" аналог комплекта                                                                                  FEDERAL MOGUL 740.602-1000128-01/02 (без пальца). </t>
    </r>
    <r>
      <rPr>
        <b/>
        <i/>
        <sz val="16"/>
        <color indexed="10"/>
        <rFont val="Arial Cyr"/>
        <charset val="204"/>
      </rPr>
      <t xml:space="preserve">NEW!  </t>
    </r>
    <r>
      <rPr>
        <b/>
        <i/>
        <sz val="16"/>
        <rFont val="Arial Cyr"/>
        <charset val="204"/>
      </rPr>
      <t xml:space="preserve">                                    </t>
    </r>
    <r>
      <rPr>
        <b/>
        <i/>
        <sz val="16"/>
        <color indexed="10"/>
        <rFont val="Arial Cyr"/>
        <charset val="204"/>
      </rPr>
      <t xml:space="preserve"> </t>
    </r>
  </si>
  <si>
    <r>
      <t xml:space="preserve">"Дальнобойщик PREMIUM" КМЗ 740.602-1000128-01 (10 гр.) /                                             02 (40 гр. - под заказ) "Евро IV" аналог комплекта                                                                                  FEDERAL MOGUL 740.602-1000128-01/02. </t>
    </r>
    <r>
      <rPr>
        <b/>
        <i/>
        <sz val="16"/>
        <color indexed="10"/>
        <rFont val="Arial Cyr"/>
        <charset val="204"/>
      </rPr>
      <t>NEW!</t>
    </r>
  </si>
  <si>
    <t xml:space="preserve"> "Дальнобойщик ЭКСПЕРТ" КМЗ 740.30-1000128-07-70 (10 гр.) / 08-70 (40 гр. - под заказ) "Евро I, II" аналог комплекта                                                             FEDERAL MOGUL 740.30-1000128-07/08.</t>
  </si>
  <si>
    <t xml:space="preserve"> -поршень КМЗ 740.60-1004015-05-10 "Евро II, III" (для двигателей "Евро II, III", со вставкой, с рассекателем, покрытие "Molykote" США 10 группы к гильзе КМЗ 740.51-1002021 "Евро II, III, IV"; (ширина маслос.канавки 3 мм) аналог FEDERAL MOGUL 7.12094F101-10, аналог FEDERAL MOGUL 7.12094-101-20/30 (1 шт.)</t>
  </si>
  <si>
    <t xml:space="preserve"> "Дальнобойщик ЭКСПЕРТ" КМЗ 740.60-1000128-07-70 (10 гр.) / 08-70 (40 гр. - под заказ) "Евро II, III" аналог комплекта FEDERAL MOGUL 740.60-1000128-07/08. </t>
  </si>
  <si>
    <t xml:space="preserve"> -поршень КМЗ 740.602-1004015-05-10 "Евро IV" (для двигателей  "Евро IV", со вставкой, с рассекателем, покрытие "Molykote" США 10 группы к гильзе КМЗ 740.51-1002021 "Евро II, III, IV"; (ширина маслосъемной канавки 3 мм) аналог FEDERAL MOGUL 7.12094F504-10/40 10 гр. (40 группа - под заказ), аналог FEDERAL MOGUL 7.12094-504-20/30 (1 шт.)</t>
  </si>
  <si>
    <t xml:space="preserve"> -поршень КМЗ 740.602-1004015-05-10 "Евро IV" (для двигателей "Евро IV", со вставкой, с рассекателем, покрытие "Molykote" США 10 группы к гильзе КМЗ 740.51-1002021 "Евро II, III, IV"; (ширина маслос.канавки 3 мм) аналог FEDERAL MOGUL 7.12094F504-10/40 10 гр. (40 группа - под заказ), аналог FEDERAL MOGUL 7.12094-504-20/30 (1 шт.)</t>
  </si>
  <si>
    <r>
      <t xml:space="preserve"> "Дальнобойщик ЭКСПЕРТ" КМЗ 740.602-1000128-01-70 (10 гр.) / 02-70 (40 гр. - под заказ) "Евро IV" аналог комплекта                                                            FEDERAL MOGUL 740.602-1000128-01/02. </t>
    </r>
    <r>
      <rPr>
        <b/>
        <i/>
        <sz val="17"/>
        <color indexed="10"/>
        <rFont val="Arial Cyr"/>
        <charset val="204"/>
      </rPr>
      <t>NEW!</t>
    </r>
  </si>
  <si>
    <r>
      <t xml:space="preserve">Кольца поршневые СТ-236-1004002-А3 (ОАО "СТАПРИ") (4 шт. в 1 пшк.). </t>
    </r>
    <r>
      <rPr>
        <b/>
        <sz val="17"/>
        <color indexed="10"/>
        <rFont val="Arial Cyr"/>
        <charset val="204"/>
      </rPr>
      <t>Остаток: 124 пшк.</t>
    </r>
  </si>
  <si>
    <r>
      <t xml:space="preserve">Кольца поршневые СТ-236-1004002-А3/2 (ОАО "СТАПРИ") на поршень КМЗ 236-1004015К (5 шт. в 1 пшк.) </t>
    </r>
    <r>
      <rPr>
        <b/>
        <sz val="17"/>
        <color indexed="10"/>
        <rFont val="Arial Cyr"/>
        <charset val="204"/>
      </rPr>
      <t>Остаток: 11 пшк.</t>
    </r>
  </si>
  <si>
    <r>
      <t xml:space="preserve">Кольца поршневые СТ-236-1004002-А3Р (ОАО "СТАПРИ") (на ремонтный поршень) (4 шт. в 1 пшк). </t>
    </r>
    <r>
      <rPr>
        <b/>
        <sz val="17"/>
        <color indexed="10"/>
        <rFont val="Arial Cyr"/>
        <charset val="204"/>
      </rPr>
      <t>Остаток: 398 пшк.</t>
    </r>
  </si>
  <si>
    <r>
      <t xml:space="preserve">Кольца поршневые 440-03с5 (Стапри) на поршень КМЗ 11 ТА-03с6-21 (Алтай)  (4 шт. в 1 пшк). </t>
    </r>
    <r>
      <rPr>
        <b/>
        <sz val="17"/>
        <color indexed="10"/>
        <rFont val="Arial Cyr"/>
        <charset val="204"/>
      </rPr>
      <t>Остаток: 3 пшк.</t>
    </r>
  </si>
  <si>
    <t>Кольца поршневые КМЗ 446-1004002 на поршень КМЗ 446-03с6-01 (3 шт. в 1 пшк.)</t>
  </si>
  <si>
    <r>
      <t xml:space="preserve">"Дальнобойщик CLASSIC" КМЗ 7511.1004005-40 (без пальца). </t>
    </r>
    <r>
      <rPr>
        <b/>
        <i/>
        <sz val="17"/>
        <color indexed="10"/>
        <rFont val="Arial Cyr"/>
        <charset val="204"/>
      </rPr>
      <t xml:space="preserve">Снят с производства. Остаток: 6 шт. </t>
    </r>
  </si>
  <si>
    <r>
      <t xml:space="preserve">"Дальнобойщик CLASSIC" КМЗ 8401.1004005 (без пальца). </t>
    </r>
    <r>
      <rPr>
        <b/>
        <i/>
        <sz val="17"/>
        <color indexed="10"/>
        <rFont val="Arial Cyr"/>
        <charset val="204"/>
      </rPr>
      <t>NEW!</t>
    </r>
  </si>
  <si>
    <r>
      <t xml:space="preserve">"Дальнобойщик PREMIUM" КМЗ 8401.1004006. </t>
    </r>
    <r>
      <rPr>
        <b/>
        <i/>
        <sz val="17"/>
        <color indexed="10"/>
        <rFont val="Arial Cyr"/>
        <charset val="204"/>
      </rPr>
      <t>NEW!</t>
    </r>
  </si>
  <si>
    <r>
      <t xml:space="preserve">"Дальнобойщик CLASSIC" КМЗ 847.1004005 (без пальца). </t>
    </r>
    <r>
      <rPr>
        <b/>
        <i/>
        <sz val="17"/>
        <color indexed="10"/>
        <rFont val="Arial Cyr"/>
        <charset val="204"/>
      </rPr>
      <t>NEW!</t>
    </r>
  </si>
  <si>
    <r>
      <t xml:space="preserve">"Дальнобойщик PREMIUM" КМЗ 847.1004006. </t>
    </r>
    <r>
      <rPr>
        <b/>
        <i/>
        <sz val="17"/>
        <color indexed="10"/>
        <rFont val="Arial Cyr"/>
        <charset val="204"/>
      </rPr>
      <t>NEW!</t>
    </r>
  </si>
  <si>
    <r>
      <t>Кольца поршневые КМЗ 17-03712 (4 шт. в 1 пшк.).</t>
    </r>
    <r>
      <rPr>
        <b/>
        <sz val="17"/>
        <color indexed="10"/>
        <rFont val="Arial Cyr"/>
        <charset val="204"/>
      </rPr>
      <t xml:space="preserve"> NEW!</t>
    </r>
  </si>
  <si>
    <t xml:space="preserve">Кольца поршневые 8421.1004002 (производство ОАО "Автодизель,г. Ярославль) (3 шт. в 1 пшк.) </t>
  </si>
  <si>
    <t xml:space="preserve">PRIMA-130 Кольца поршневые К1-2115-000 (MD-236,238,240) (верхнее компрессионное кольцо с покрытием олово) (4 шт. в 1 пшк) </t>
  </si>
  <si>
    <t xml:space="preserve">PRIMA-130 Кольца поршневые К1-2116-000 (MD-236,238,240) (верхнее компрессионное кольцо с покрытием хром-фосфат) (4 шт. в 1 пшк) </t>
  </si>
  <si>
    <t>КМЗ385</t>
  </si>
  <si>
    <t xml:space="preserve"> -или кольца поршневые КМЗ 740-1000106-01 "Евро 0" (на поршень КМЗ 740.1004015, КМЗ 7403.1004015) (ширина маслосъёмного кольца 5 мм, 1-ое и 2-ое компрессионные кольца - покрытие хром) (3шт в 1 пшк.)</t>
  </si>
  <si>
    <r>
      <t xml:space="preserve">Поршень КМЗ Д144-1004021БП (5 канавочный) (без вставки, без расссекателя, с цековками, под палец Ø 35,  Molykote" США)гр. М/01, С/01 (гр. М/02; С/02, Б/01;02 - под заказ). </t>
    </r>
    <r>
      <rPr>
        <b/>
        <sz val="17"/>
        <color indexed="10"/>
        <rFont val="Arial Cyr"/>
        <charset val="204"/>
      </rPr>
      <t xml:space="preserve">NEW!   </t>
    </r>
    <r>
      <rPr>
        <sz val="17"/>
        <rFont val="Arial Cyr"/>
        <charset val="204"/>
      </rPr>
      <t xml:space="preserve"> </t>
    </r>
  </si>
  <si>
    <t>КМЗ386/10;    (КМЗ386/40-                 под заказ 40 гр.)</t>
  </si>
  <si>
    <t>КМЗ388/10;    (КМЗ386/40-                 под заказ 40 гр.)</t>
  </si>
  <si>
    <t>КМЗ389/10;    (КМЗ387/40-                 под заказ 40 гр.)</t>
  </si>
  <si>
    <t>- или с гильзой КМЗ 51-01-82-01 (Ø150) Д-180 фосфатированной (плосковершинное хонингование)</t>
  </si>
  <si>
    <t xml:space="preserve"> -или кольца поршневые КАМАЗ производства "Federal Mogul" 740-1000106-01 "Евро 0" (на поршень КМЗ 740.1004015, КМЗ 7403.1004015) (ширина маслосъёмного кольца 5 мм, 1-ое и 2-ое компрессионные кольца - покрытие хром) (3шт в 1 пшк.)</t>
  </si>
  <si>
    <t xml:space="preserve"> "Дальнобойщик ЭКСПЕРТ" КМЗ 740.1000128-09-70 (10 гр.) / 10-70 (40 гр. - под заказ) "Евро 0" аналог комплекта                                                                          FEDERAL MOGUL 740.1000128-09/10.</t>
  </si>
  <si>
    <t>КМЗ392/10;    (КМЗ392/40-                 под заказ 40 гр.)</t>
  </si>
  <si>
    <t>Разница</t>
  </si>
  <si>
    <t>КМЗ144</t>
  </si>
  <si>
    <t>Головка цилиндра в сборе КМЗ 740.30-1003010 "Евро II, III"</t>
  </si>
  <si>
    <t>КАМАЗ "Евро -II-III"    (740.80-420)</t>
  </si>
  <si>
    <r>
      <rPr>
        <b/>
        <i/>
        <sz val="16"/>
        <rFont val="Arial Cyr"/>
        <charset val="204"/>
      </rPr>
      <t xml:space="preserve"> "Дальнобойщик ЭКСПЕРТ" КМЗ 245.1000108-Б-70 "Евро III".   </t>
    </r>
    <r>
      <rPr>
        <b/>
        <i/>
        <sz val="17"/>
        <rFont val="Arial Cyr"/>
        <charset val="204"/>
      </rPr>
      <t xml:space="preserve">                   </t>
    </r>
    <r>
      <rPr>
        <b/>
        <i/>
        <sz val="17"/>
        <color indexed="10"/>
        <rFont val="Arial Cyr"/>
        <charset val="204"/>
      </rPr>
      <t>Снят с производства. Остаток: 5 шт.</t>
    </r>
  </si>
  <si>
    <t>- поршень КМЗ 51-03-40-01 (конвейер ЧТЗ Ø150) Д-180 покрытие "Molykote" США</t>
  </si>
  <si>
    <t>КМЗ393/М;  КМЗ393/С1; КМЗ393/С2</t>
  </si>
  <si>
    <t>КМЗ394/М;  КМЗ394/С1; КМЗ394/С2</t>
  </si>
  <si>
    <r>
      <t xml:space="preserve">Комплект КМЗ Д160-1000101 (Ø145, на трактор Т-130). </t>
    </r>
    <r>
      <rPr>
        <b/>
        <i/>
        <sz val="16"/>
        <color indexed="10"/>
        <rFont val="Arial Cyr"/>
        <charset val="204"/>
      </rPr>
      <t>NEW!</t>
    </r>
  </si>
  <si>
    <r>
      <t xml:space="preserve">Комплект КМЗ Д160-01-1000101 (Ø150 на трактор Т-170). </t>
    </r>
    <r>
      <rPr>
        <b/>
        <i/>
        <sz val="15"/>
        <color indexed="10"/>
        <rFont val="Arial Cyr"/>
        <charset val="204"/>
      </rPr>
      <t>NEW!</t>
    </r>
  </si>
  <si>
    <r>
      <t xml:space="preserve">Комплект КМЗ Д160-01-1000101-01                                                         (Ø150 на трактор Т-170). </t>
    </r>
    <r>
      <rPr>
        <b/>
        <i/>
        <sz val="16"/>
        <color indexed="10"/>
        <rFont val="Arial Cyr"/>
        <charset val="204"/>
      </rPr>
      <t>NEW!</t>
    </r>
  </si>
  <si>
    <t xml:space="preserve">"Дальнобойщик ЭКСПЕРТ" КМЗ 260.1000108-М-70 "Евро II".                        </t>
  </si>
  <si>
    <t>ПОРШНЕВАЯ ГРУППА К ДВИГАТЕЛЯМ СМД</t>
  </si>
  <si>
    <t xml:space="preserve">Палец поршневой КМЗ СМД9-0306-1А (Ø 42)  (упрочнённый ТВЧ) </t>
  </si>
  <si>
    <t>Комплект ЦПГ КМЗ 20-01с15</t>
  </si>
  <si>
    <t xml:space="preserve"> - гильза КМЗ 14-0102-01-70 (фосфатированная) (плосковершинное хонингование) гр. М, С, Б (1 шт.)</t>
  </si>
  <si>
    <t xml:space="preserve"> - поршень КМЗ 20-0305А-11 (без вставки, без рассекателя, без цековок, покрытие "Molykote" США) гр. М, С, Б (1 шт.)</t>
  </si>
  <si>
    <t xml:space="preserve"> - РТИ гильзы СМД (кольцо уплотнительное 14-0141 (1 шт.), кольцо уплотнительное СМД9-0128 (1 шт.))</t>
  </si>
  <si>
    <t>Комплект ЦПГ КМЗ 22-01с15</t>
  </si>
  <si>
    <t xml:space="preserve"> - поршень КМЗ 22-0305А-11 (без вставки, с рассекателем, с цековками, покрытие "Molykote" США) гр. М, С, Б (1 шт.)</t>
  </si>
  <si>
    <t xml:space="preserve"> - РТИ гильзы СМД (кольцо уплотнительное 14-0141 (1 шт.), кольцо уплотнительное СМД9-0128 (1 шт.)</t>
  </si>
  <si>
    <t>СМД-14НГ,-14НБ, -15Н, -17КН, -19,20, -17Н, -18Н, -18НП, -21, -22, -22А</t>
  </si>
  <si>
    <t>СМД-14НГ, -14НБ, -15Н, -17КН, -19, 20</t>
  </si>
  <si>
    <t>СМД-17Н, -18Н, -18НП,   -21, -22, -22А</t>
  </si>
  <si>
    <t>КМЗ400</t>
  </si>
  <si>
    <t>КМЗ400/М;               КМЗ400/С;                  КМЗ400/Б</t>
  </si>
  <si>
    <t>ЯМЗ -236М2,-236Г,-236А,-236ЕК, -236ДК,-236Д,-238М2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</si>
</sst>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4" formatCode="#,##0.0&quot;р.&quot;"/>
    <numFmt numFmtId="186" formatCode="#,##0.0_р_."/>
    <numFmt numFmtId="187" formatCode="#,##0.00_р_."/>
    <numFmt numFmtId="190" formatCode="#,##0.0"/>
  </numFmts>
  <fonts count="5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b/>
      <i/>
      <sz val="11"/>
      <color indexed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1"/>
      <name val="Arial Cyr"/>
      <charset val="204"/>
    </font>
    <font>
      <b/>
      <i/>
      <u/>
      <sz val="19"/>
      <color indexed="10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9"/>
      <name val="Arial Cyr"/>
      <charset val="204"/>
    </font>
    <font>
      <b/>
      <sz val="15"/>
      <name val="Arial Cyr"/>
      <family val="2"/>
      <charset val="204"/>
    </font>
    <font>
      <sz val="15"/>
      <name val="Arial Cyr"/>
      <charset val="204"/>
    </font>
    <font>
      <sz val="10"/>
      <name val="Arial Cyr"/>
      <charset val="204"/>
    </font>
    <font>
      <b/>
      <i/>
      <u/>
      <sz val="18"/>
      <color indexed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8"/>
      <name val="Arial Cyr"/>
      <charset val="204"/>
    </font>
    <font>
      <sz val="13"/>
      <name val="Arial Cyr"/>
      <charset val="204"/>
    </font>
    <font>
      <sz val="20"/>
      <name val="Arial Cyr"/>
      <charset val="204"/>
    </font>
    <font>
      <b/>
      <i/>
      <u/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Arial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u/>
      <sz val="20"/>
      <color indexed="1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name val="Arial Cyr"/>
      <charset val="204"/>
    </font>
    <font>
      <b/>
      <i/>
      <sz val="18"/>
      <color indexed="9"/>
      <name val="Arial Cyr"/>
      <charset val="204"/>
    </font>
    <font>
      <b/>
      <i/>
      <sz val="15"/>
      <color indexed="10"/>
      <name val="Arial Cyr"/>
      <charset val="204"/>
    </font>
    <font>
      <sz val="15.5"/>
      <name val="Arial Cyr"/>
      <charset val="204"/>
    </font>
    <font>
      <b/>
      <i/>
      <sz val="15.5"/>
      <color indexed="9"/>
      <name val="Arial Cyr"/>
      <charset val="204"/>
    </font>
    <font>
      <sz val="17"/>
      <name val="Arial Cyr"/>
      <charset val="204"/>
    </font>
    <font>
      <b/>
      <sz val="17"/>
      <color indexed="10"/>
      <name val="Arial Cyr"/>
      <charset val="204"/>
    </font>
    <font>
      <b/>
      <sz val="17"/>
      <name val="Arial Cyr"/>
      <charset val="204"/>
    </font>
    <font>
      <b/>
      <i/>
      <sz val="17"/>
      <name val="Arial Cyr"/>
      <charset val="204"/>
    </font>
    <font>
      <b/>
      <i/>
      <sz val="17"/>
      <color indexed="10"/>
      <name val="Arial Cyr"/>
      <charset val="204"/>
    </font>
    <font>
      <sz val="17"/>
      <color indexed="10"/>
      <name val="Arial Cyr"/>
      <charset val="204"/>
    </font>
    <font>
      <b/>
      <i/>
      <sz val="16"/>
      <name val="Arial Cyr"/>
      <charset val="204"/>
    </font>
    <font>
      <i/>
      <sz val="17"/>
      <name val="Arial Cyr"/>
      <charset val="204"/>
    </font>
    <font>
      <sz val="16.5"/>
      <name val="Arial Cyr"/>
      <charset val="204"/>
    </font>
    <font>
      <b/>
      <i/>
      <sz val="16"/>
      <color indexed="10"/>
      <name val="Arial Cyr"/>
      <charset val="204"/>
    </font>
    <font>
      <b/>
      <i/>
      <sz val="18.5"/>
      <color indexed="9"/>
      <name val="Arial Cyr"/>
      <charset val="204"/>
    </font>
    <font>
      <b/>
      <i/>
      <sz val="22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15"/>
      <name val="Arial Cyr"/>
      <charset val="204"/>
    </font>
    <font>
      <b/>
      <i/>
      <sz val="18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07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75F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8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/>
    <xf numFmtId="0" fontId="15" fillId="0" borderId="0" xfId="0" applyFont="1"/>
    <xf numFmtId="0" fontId="11" fillId="0" borderId="0" xfId="1" applyFont="1" applyFill="1" applyBorder="1" applyAlignment="1" applyProtection="1">
      <alignment vertical="center"/>
    </xf>
    <xf numFmtId="0" fontId="15" fillId="0" borderId="0" xfId="0" applyFont="1" applyBorder="1"/>
    <xf numFmtId="0" fontId="6" fillId="0" borderId="0" xfId="1" applyFont="1" applyFill="1" applyBorder="1" applyAlignment="1" applyProtection="1">
      <alignment vertical="center"/>
    </xf>
    <xf numFmtId="0" fontId="17" fillId="0" borderId="0" xfId="0" applyFont="1"/>
    <xf numFmtId="0" fontId="19" fillId="0" borderId="0" xfId="0" applyFont="1" applyFill="1" applyBorder="1" applyAlignment="1">
      <alignment vertical="center"/>
    </xf>
    <xf numFmtId="0" fontId="20" fillId="0" borderId="0" xfId="0" applyFont="1" applyBorder="1"/>
    <xf numFmtId="0" fontId="20" fillId="0" borderId="0" xfId="0" applyFont="1"/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3" fillId="0" borderId="0" xfId="0" applyFont="1" applyBorder="1"/>
    <xf numFmtId="0" fontId="15" fillId="0" borderId="0" xfId="0" applyFont="1" applyFill="1" applyBorder="1"/>
    <xf numFmtId="0" fontId="13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25" fillId="0" borderId="0" xfId="0" applyFont="1"/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0" fontId="0" fillId="0" borderId="0" xfId="0" applyAlignment="1"/>
    <xf numFmtId="0" fontId="11" fillId="0" borderId="0" xfId="0" applyFont="1" applyFill="1" applyBorder="1" applyAlignment="1">
      <alignment vertical="center"/>
    </xf>
    <xf numFmtId="0" fontId="25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25" fillId="0" borderId="0" xfId="0" applyFont="1" applyBorder="1" applyAlignment="1"/>
    <xf numFmtId="0" fontId="25" fillId="0" borderId="0" xfId="0" applyFont="1" applyBorder="1"/>
    <xf numFmtId="0" fontId="3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4" fontId="10" fillId="0" borderId="0" xfId="0" applyNumberFormat="1" applyFont="1" applyFill="1" applyBorder="1" applyAlignment="1">
      <alignment vertical="center"/>
    </xf>
    <xf numFmtId="0" fontId="25" fillId="0" borderId="0" xfId="0" applyFont="1" applyFill="1" applyBorder="1"/>
    <xf numFmtId="0" fontId="3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wrapText="1"/>
    </xf>
    <xf numFmtId="0" fontId="35" fillId="0" borderId="0" xfId="1" applyFont="1" applyFill="1" applyBorder="1" applyAlignment="1" applyProtection="1">
      <alignment vertical="center"/>
    </xf>
    <xf numFmtId="0" fontId="35" fillId="0" borderId="0" xfId="1" applyFont="1" applyFill="1" applyBorder="1" applyAlignment="1" applyProtection="1">
      <alignment vertical="center" wrapText="1"/>
    </xf>
    <xf numFmtId="0" fontId="36" fillId="0" borderId="2" xfId="0" applyFont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horizontal="center" vertical="center" wrapText="1" shrinkToFit="1"/>
    </xf>
    <xf numFmtId="0" fontId="36" fillId="0" borderId="3" xfId="0" applyFont="1" applyFill="1" applyBorder="1" applyAlignment="1">
      <alignment horizontal="center" vertical="center" wrapText="1" shrinkToFit="1"/>
    </xf>
    <xf numFmtId="0" fontId="18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26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0" fontId="5" fillId="2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17" fillId="3" borderId="0" xfId="0" applyFont="1" applyFill="1" applyBorder="1"/>
    <xf numFmtId="0" fontId="0" fillId="0" borderId="0" xfId="0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4" fontId="41" fillId="2" borderId="4" xfId="0" applyNumberFormat="1" applyFont="1" applyFill="1" applyBorder="1" applyAlignment="1">
      <alignment horizontal="center" vertical="center" wrapText="1"/>
    </xf>
    <xf numFmtId="4" fontId="41" fillId="2" borderId="5" xfId="0" applyNumberFormat="1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186" fontId="41" fillId="0" borderId="6" xfId="0" applyNumberFormat="1" applyFont="1" applyFill="1" applyBorder="1" applyAlignment="1">
      <alignment horizontal="center" vertical="center" wrapText="1"/>
    </xf>
    <xf numFmtId="186" fontId="41" fillId="0" borderId="10" xfId="0" applyNumberFormat="1" applyFont="1" applyFill="1" applyBorder="1" applyAlignment="1">
      <alignment horizontal="center" vertical="center"/>
    </xf>
    <xf numFmtId="186" fontId="41" fillId="0" borderId="4" xfId="0" applyNumberFormat="1" applyFont="1" applyFill="1" applyBorder="1" applyAlignment="1">
      <alignment horizontal="center" vertical="center"/>
    </xf>
    <xf numFmtId="186" fontId="41" fillId="0" borderId="5" xfId="0" applyNumberFormat="1" applyFont="1" applyFill="1" applyBorder="1" applyAlignment="1">
      <alignment horizontal="center" vertical="center"/>
    </xf>
    <xf numFmtId="186" fontId="41" fillId="0" borderId="21" xfId="0" applyNumberFormat="1" applyFont="1" applyFill="1" applyBorder="1" applyAlignment="1">
      <alignment horizontal="center" vertical="center"/>
    </xf>
    <xf numFmtId="186" fontId="41" fillId="0" borderId="2" xfId="0" applyNumberFormat="1" applyFont="1" applyFill="1" applyBorder="1" applyAlignment="1">
      <alignment horizontal="center" vertical="center"/>
    </xf>
    <xf numFmtId="186" fontId="41" fillId="0" borderId="11" xfId="0" applyNumberFormat="1" applyFont="1" applyFill="1" applyBorder="1" applyAlignment="1">
      <alignment horizontal="center" vertical="center"/>
    </xf>
    <xf numFmtId="190" fontId="41" fillId="0" borderId="20" xfId="0" applyNumberFormat="1" applyFont="1" applyFill="1" applyBorder="1" applyAlignment="1">
      <alignment horizontal="center" vertical="center"/>
    </xf>
    <xf numFmtId="186" fontId="41" fillId="0" borderId="20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90" fontId="41" fillId="2" borderId="4" xfId="0" applyNumberFormat="1" applyFont="1" applyFill="1" applyBorder="1" applyAlignment="1">
      <alignment horizontal="center" vertical="center" wrapText="1"/>
    </xf>
    <xf numFmtId="49" fontId="41" fillId="2" borderId="6" xfId="0" applyNumberFormat="1" applyFont="1" applyFill="1" applyBorder="1" applyAlignment="1">
      <alignment horizontal="center" vertical="center" wrapText="1"/>
    </xf>
    <xf numFmtId="190" fontId="41" fillId="2" borderId="6" xfId="0" applyNumberFormat="1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190" fontId="41" fillId="2" borderId="11" xfId="0" applyNumberFormat="1" applyFont="1" applyFill="1" applyBorder="1" applyAlignment="1">
      <alignment horizontal="center" vertical="center" wrapText="1"/>
    </xf>
    <xf numFmtId="4" fontId="41" fillId="2" borderId="11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186" fontId="41" fillId="0" borderId="22" xfId="0" applyNumberFormat="1" applyFont="1" applyFill="1" applyBorder="1" applyAlignment="1">
      <alignment horizontal="center" vertical="center"/>
    </xf>
    <xf numFmtId="190" fontId="41" fillId="0" borderId="5" xfId="0" applyNumberFormat="1" applyFont="1" applyFill="1" applyBorder="1" applyAlignment="1">
      <alignment horizontal="center" vertical="center" wrapText="1"/>
    </xf>
    <xf numFmtId="190" fontId="41" fillId="0" borderId="6" xfId="0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186" fontId="41" fillId="0" borderId="6" xfId="0" applyNumberFormat="1" applyFont="1" applyFill="1" applyBorder="1" applyAlignment="1">
      <alignment horizontal="center" vertical="center"/>
    </xf>
    <xf numFmtId="3" fontId="41" fillId="0" borderId="6" xfId="0" applyNumberFormat="1" applyFont="1" applyFill="1" applyBorder="1" applyAlignment="1">
      <alignment horizontal="center" vertical="center" wrapText="1"/>
    </xf>
    <xf numFmtId="19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 wrapText="1"/>
    </xf>
    <xf numFmtId="4" fontId="41" fillId="2" borderId="6" xfId="0" applyNumberFormat="1" applyFont="1" applyFill="1" applyBorder="1" applyAlignment="1">
      <alignment horizontal="center" vertical="center" wrapText="1"/>
    </xf>
    <xf numFmtId="49" fontId="41" fillId="4" borderId="11" xfId="0" applyNumberFormat="1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4" fontId="41" fillId="0" borderId="4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4" fontId="41" fillId="0" borderId="5" xfId="0" applyNumberFormat="1" applyFont="1" applyFill="1" applyBorder="1" applyAlignment="1">
      <alignment horizontal="center" vertical="center"/>
    </xf>
    <xf numFmtId="4" fontId="41" fillId="0" borderId="7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4" fontId="41" fillId="0" borderId="2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186" fontId="44" fillId="0" borderId="4" xfId="0" applyNumberFormat="1" applyFont="1" applyBorder="1" applyAlignment="1">
      <alignment horizontal="center" vertical="center"/>
    </xf>
    <xf numFmtId="186" fontId="41" fillId="0" borderId="7" xfId="0" applyNumberFormat="1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1" fontId="30" fillId="0" borderId="5" xfId="0" applyNumberFormat="1" applyFont="1" applyBorder="1" applyAlignment="1">
      <alignment horizontal="center" vertical="center"/>
    </xf>
    <xf numFmtId="186" fontId="30" fillId="0" borderId="17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186" fontId="30" fillId="0" borderId="19" xfId="0" applyNumberFormat="1" applyFont="1" applyFill="1" applyBorder="1" applyAlignment="1">
      <alignment horizontal="center" vertical="center"/>
    </xf>
    <xf numFmtId="186" fontId="30" fillId="0" borderId="19" xfId="0" applyNumberFormat="1" applyFont="1" applyFill="1" applyBorder="1" applyAlignment="1">
      <alignment vertical="center"/>
    </xf>
    <xf numFmtId="3" fontId="30" fillId="0" borderId="4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186" fontId="30" fillId="0" borderId="25" xfId="0" applyNumberFormat="1" applyFont="1" applyFill="1" applyBorder="1" applyAlignment="1">
      <alignment horizontal="center" vertical="center"/>
    </xf>
    <xf numFmtId="1" fontId="30" fillId="0" borderId="4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86" fontId="41" fillId="0" borderId="17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86" fontId="41" fillId="0" borderId="19" xfId="0" applyNumberFormat="1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86" fontId="41" fillId="0" borderId="18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186" fontId="41" fillId="0" borderId="19" xfId="0" applyNumberFormat="1" applyFont="1" applyFill="1" applyBorder="1" applyAlignment="1">
      <alignment vertical="center"/>
    </xf>
    <xf numFmtId="186" fontId="41" fillId="0" borderId="17" xfId="0" applyNumberFormat="1" applyFont="1" applyFill="1" applyBorder="1" applyAlignment="1">
      <alignment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86" fontId="41" fillId="0" borderId="11" xfId="0" applyNumberFormat="1" applyFont="1" applyFill="1" applyBorder="1" applyAlignment="1">
      <alignment vertical="center"/>
    </xf>
    <xf numFmtId="186" fontId="41" fillId="0" borderId="17" xfId="0" applyNumberFormat="1" applyFont="1" applyFill="1" applyBorder="1" applyAlignment="1">
      <alignment horizontal="center" vertical="center" wrapText="1"/>
    </xf>
    <xf numFmtId="186" fontId="41" fillId="0" borderId="19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186" fontId="41" fillId="0" borderId="11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86" fontId="41" fillId="0" borderId="25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186" fontId="41" fillId="0" borderId="3" xfId="0" applyNumberFormat="1" applyFont="1" applyFill="1" applyBorder="1" applyAlignment="1">
      <alignment horizontal="center" vertical="center" wrapText="1"/>
    </xf>
    <xf numFmtId="186" fontId="41" fillId="0" borderId="5" xfId="0" applyNumberFormat="1" applyFont="1" applyFill="1" applyBorder="1" applyAlignment="1">
      <alignment horizontal="center" vertical="center" wrapText="1"/>
    </xf>
    <xf numFmtId="186" fontId="41" fillId="0" borderId="7" xfId="0" applyNumberFormat="1" applyFont="1" applyFill="1" applyBorder="1" applyAlignment="1">
      <alignment horizontal="center" vertical="center" wrapText="1"/>
    </xf>
    <xf numFmtId="186" fontId="41" fillId="0" borderId="20" xfId="0" applyNumberFormat="1" applyFont="1" applyBorder="1" applyAlignment="1">
      <alignment vertical="center"/>
    </xf>
    <xf numFmtId="0" fontId="30" fillId="0" borderId="9" xfId="0" applyNumberFormat="1" applyFont="1" applyBorder="1" applyAlignment="1">
      <alignment horizontal="center" vertical="center"/>
    </xf>
    <xf numFmtId="186" fontId="41" fillId="0" borderId="26" xfId="0" applyNumberFormat="1" applyFont="1" applyBorder="1" applyAlignment="1">
      <alignment vertical="center"/>
    </xf>
    <xf numFmtId="0" fontId="30" fillId="0" borderId="23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vertical="center" wrapText="1"/>
    </xf>
    <xf numFmtId="186" fontId="41" fillId="0" borderId="3" xfId="0" applyNumberFormat="1" applyFont="1" applyBorder="1" applyAlignment="1">
      <alignment vertical="center"/>
    </xf>
    <xf numFmtId="3" fontId="30" fillId="0" borderId="23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187" fontId="44" fillId="0" borderId="4" xfId="0" applyNumberFormat="1" applyFont="1" applyBorder="1" applyAlignment="1">
      <alignment horizontal="center" vertical="center"/>
    </xf>
    <xf numFmtId="187" fontId="47" fillId="0" borderId="4" xfId="0" applyNumberFormat="1" applyFont="1" applyBorder="1" applyAlignment="1">
      <alignment horizontal="center" vertical="center"/>
    </xf>
    <xf numFmtId="186" fontId="30" fillId="0" borderId="5" xfId="0" applyNumberFormat="1" applyFont="1" applyFill="1" applyBorder="1" applyAlignment="1">
      <alignment horizontal="center" vertical="center"/>
    </xf>
    <xf numFmtId="186" fontId="30" fillId="0" borderId="6" xfId="0" applyNumberFormat="1" applyFont="1" applyFill="1" applyBorder="1" applyAlignment="1">
      <alignment horizontal="center" vertical="center"/>
    </xf>
    <xf numFmtId="186" fontId="30" fillId="0" borderId="7" xfId="0" applyNumberFormat="1" applyFont="1" applyFill="1" applyBorder="1" applyAlignment="1">
      <alignment horizontal="center" vertical="center"/>
    </xf>
    <xf numFmtId="186" fontId="30" fillId="0" borderId="11" xfId="0" applyNumberFormat="1" applyFont="1" applyFill="1" applyBorder="1" applyAlignment="1">
      <alignment horizontal="center" vertical="center"/>
    </xf>
    <xf numFmtId="186" fontId="30" fillId="0" borderId="20" xfId="0" applyNumberFormat="1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186" fontId="30" fillId="0" borderId="5" xfId="0" applyNumberFormat="1" applyFont="1" applyFill="1" applyBorder="1" applyAlignment="1">
      <alignment horizontal="center" vertical="center" wrapText="1"/>
    </xf>
    <xf numFmtId="186" fontId="30" fillId="0" borderId="7" xfId="0" applyNumberFormat="1" applyFont="1" applyFill="1" applyBorder="1" applyAlignment="1">
      <alignment horizontal="center" vertical="center" wrapText="1"/>
    </xf>
    <xf numFmtId="186" fontId="41" fillId="0" borderId="4" xfId="0" applyNumberFormat="1" applyFont="1" applyFill="1" applyBorder="1" applyAlignment="1">
      <alignment vertical="center"/>
    </xf>
    <xf numFmtId="186" fontId="41" fillId="0" borderId="5" xfId="0" applyNumberFormat="1" applyFont="1" applyFill="1" applyBorder="1" applyAlignment="1">
      <alignment vertical="center"/>
    </xf>
    <xf numFmtId="186" fontId="41" fillId="0" borderId="18" xfId="0" applyNumberFormat="1" applyFont="1" applyFill="1" applyBorder="1" applyAlignment="1">
      <alignment vertical="center"/>
    </xf>
    <xf numFmtId="186" fontId="41" fillId="0" borderId="25" xfId="0" applyNumberFormat="1" applyFont="1" applyFill="1" applyBorder="1" applyAlignment="1">
      <alignment vertical="center"/>
    </xf>
    <xf numFmtId="0" fontId="41" fillId="0" borderId="4" xfId="0" applyFont="1" applyBorder="1" applyAlignment="1">
      <alignment horizontal="center" vertical="center" wrapText="1"/>
    </xf>
    <xf numFmtId="186" fontId="41" fillId="0" borderId="6" xfId="0" applyNumberFormat="1" applyFont="1" applyFill="1" applyBorder="1" applyAlignment="1">
      <alignment vertical="center"/>
    </xf>
    <xf numFmtId="186" fontId="41" fillId="0" borderId="3" xfId="0" applyNumberFormat="1" applyFont="1" applyFill="1" applyBorder="1" applyAlignment="1">
      <alignment vertical="center"/>
    </xf>
    <xf numFmtId="0" fontId="30" fillId="4" borderId="23" xfId="0" applyNumberFormat="1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/>
    </xf>
    <xf numFmtId="186" fontId="41" fillId="4" borderId="20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30" fillId="4" borderId="12" xfId="0" applyNumberFormat="1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/>
    </xf>
    <xf numFmtId="186" fontId="41" fillId="4" borderId="17" xfId="0" applyNumberFormat="1" applyFont="1" applyFill="1" applyBorder="1" applyAlignment="1">
      <alignment horizontal="center" vertical="center"/>
    </xf>
    <xf numFmtId="186" fontId="41" fillId="0" borderId="3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186" fontId="41" fillId="0" borderId="25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184" fontId="44" fillId="0" borderId="2" xfId="0" applyNumberFormat="1" applyFont="1" applyFill="1" applyBorder="1" applyAlignment="1">
      <alignment horizontal="center" vertical="center" wrapText="1"/>
    </xf>
    <xf numFmtId="186" fontId="41" fillId="0" borderId="20" xfId="0" applyNumberFormat="1" applyFont="1" applyFill="1" applyBorder="1" applyAlignment="1">
      <alignment vertical="center"/>
    </xf>
    <xf numFmtId="186" fontId="41" fillId="0" borderId="7" xfId="0" applyNumberFormat="1" applyFont="1" applyBorder="1" applyAlignment="1">
      <alignment horizontal="center"/>
    </xf>
    <xf numFmtId="186" fontId="47" fillId="0" borderId="4" xfId="0" applyNumberFormat="1" applyFont="1" applyBorder="1" applyAlignment="1">
      <alignment horizontal="center" vertical="center"/>
    </xf>
    <xf numFmtId="186" fontId="30" fillId="0" borderId="2" xfId="0" applyNumberFormat="1" applyFont="1" applyFill="1" applyBorder="1" applyAlignment="1">
      <alignment horizontal="center" vertical="center"/>
    </xf>
    <xf numFmtId="186" fontId="30" fillId="0" borderId="2" xfId="0" applyNumberFormat="1" applyFont="1" applyBorder="1" applyAlignment="1">
      <alignment vertical="center"/>
    </xf>
    <xf numFmtId="186" fontId="47" fillId="4" borderId="4" xfId="0" applyNumberFormat="1" applyFont="1" applyFill="1" applyBorder="1" applyAlignment="1">
      <alignment horizontal="center" vertical="center" wrapText="1"/>
    </xf>
    <xf numFmtId="186" fontId="30" fillId="4" borderId="5" xfId="0" applyNumberFormat="1" applyFont="1" applyFill="1" applyBorder="1" applyAlignment="1">
      <alignment horizontal="center" vertical="center" wrapText="1"/>
    </xf>
    <xf numFmtId="186" fontId="30" fillId="4" borderId="7" xfId="0" applyNumberFormat="1" applyFont="1" applyFill="1" applyBorder="1" applyAlignment="1">
      <alignment horizontal="center" vertical="center" wrapText="1"/>
    </xf>
    <xf numFmtId="186" fontId="44" fillId="4" borderId="4" xfId="0" applyNumberFormat="1" applyFont="1" applyFill="1" applyBorder="1" applyAlignment="1">
      <alignment horizontal="center" vertical="center" wrapText="1"/>
    </xf>
    <xf numFmtId="186" fontId="41" fillId="4" borderId="5" xfId="0" applyNumberFormat="1" applyFont="1" applyFill="1" applyBorder="1" applyAlignment="1">
      <alignment horizontal="center" vertical="center" wrapText="1"/>
    </xf>
    <xf numFmtId="186" fontId="41" fillId="4" borderId="7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186" fontId="30" fillId="0" borderId="17" xfId="0" applyNumberFormat="1" applyFont="1" applyFill="1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186" fontId="30" fillId="0" borderId="18" xfId="0" applyNumberFormat="1" applyFont="1" applyFill="1" applyBorder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6" fontId="41" fillId="4" borderId="6" xfId="0" applyNumberFormat="1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 wrapText="1"/>
    </xf>
    <xf numFmtId="186" fontId="41" fillId="4" borderId="2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190" fontId="41" fillId="0" borderId="6" xfId="0" applyNumberFormat="1" applyFont="1" applyBorder="1" applyAlignment="1">
      <alignment horizontal="center" vertical="center"/>
    </xf>
    <xf numFmtId="190" fontId="41" fillId="0" borderId="5" xfId="0" applyNumberFormat="1" applyFont="1" applyBorder="1" applyAlignment="1">
      <alignment horizontal="center" vertical="center"/>
    </xf>
    <xf numFmtId="190" fontId="41" fillId="0" borderId="11" xfId="0" applyNumberFormat="1" applyFont="1" applyFill="1" applyBorder="1" applyAlignment="1">
      <alignment horizontal="center" vertical="center"/>
    </xf>
    <xf numFmtId="190" fontId="41" fillId="0" borderId="4" xfId="0" applyNumberFormat="1" applyFont="1" applyBorder="1" applyAlignment="1">
      <alignment horizontal="center" vertical="center"/>
    </xf>
    <xf numFmtId="190" fontId="41" fillId="0" borderId="2" xfId="0" applyNumberFormat="1" applyFont="1" applyBorder="1" applyAlignment="1">
      <alignment horizontal="center" vertical="center"/>
    </xf>
    <xf numFmtId="4" fontId="41" fillId="0" borderId="3" xfId="0" applyNumberFormat="1" applyFont="1" applyFill="1" applyBorder="1" applyAlignment="1">
      <alignment horizontal="center" vertical="center"/>
    </xf>
    <xf numFmtId="4" fontId="41" fillId="0" borderId="6" xfId="0" applyNumberFormat="1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190" fontId="41" fillId="0" borderId="7" xfId="0" applyNumberFormat="1" applyFont="1" applyBorder="1" applyAlignment="1">
      <alignment horizontal="center" vertical="center"/>
    </xf>
    <xf numFmtId="190" fontId="41" fillId="0" borderId="7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190" fontId="41" fillId="0" borderId="19" xfId="0" applyNumberFormat="1" applyFont="1" applyBorder="1" applyAlignment="1">
      <alignment horizontal="center" vertical="center" wrapText="1"/>
    </xf>
    <xf numFmtId="190" fontId="41" fillId="0" borderId="25" xfId="0" applyNumberFormat="1" applyFont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190" fontId="41" fillId="0" borderId="11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0" fontId="53" fillId="0" borderId="0" xfId="0" applyFont="1" applyBorder="1" applyAlignment="1"/>
    <xf numFmtId="186" fontId="41" fillId="0" borderId="2" xfId="0" applyNumberFormat="1" applyFont="1" applyFill="1" applyBorder="1" applyAlignment="1">
      <alignment horizontal="center" vertical="center" wrapText="1"/>
    </xf>
    <xf numFmtId="186" fontId="41" fillId="0" borderId="2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186" fontId="30" fillId="0" borderId="2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37" fillId="5" borderId="0" xfId="0" applyFont="1" applyFill="1" applyBorder="1" applyAlignment="1">
      <alignment horizontal="center" vertical="center"/>
    </xf>
    <xf numFmtId="186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90" fontId="41" fillId="0" borderId="0" xfId="0" applyNumberFormat="1" applyFont="1" applyFill="1" applyBorder="1" applyAlignment="1">
      <alignment horizontal="center" vertical="center"/>
    </xf>
    <xf numFmtId="186" fontId="30" fillId="0" borderId="0" xfId="0" applyNumberFormat="1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25" fillId="0" borderId="0" xfId="0" applyFont="1" applyFill="1" applyBorder="1" applyAlignment="1">
      <alignment horizontal="left" vertical="center" wrapText="1"/>
    </xf>
    <xf numFmtId="0" fontId="30" fillId="0" borderId="24" xfId="0" applyNumberFormat="1" applyFont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186" fontId="30" fillId="0" borderId="22" xfId="0" applyNumberFormat="1" applyFont="1" applyFill="1" applyBorder="1" applyAlignment="1">
      <alignment horizontal="center" vertical="center"/>
    </xf>
    <xf numFmtId="186" fontId="30" fillId="0" borderId="10" xfId="0" applyNumberFormat="1" applyFont="1" applyFill="1" applyBorder="1" applyAlignment="1">
      <alignment horizontal="center" vertical="center"/>
    </xf>
    <xf numFmtId="186" fontId="30" fillId="0" borderId="11" xfId="0" applyNumberFormat="1" applyFont="1" applyFill="1" applyBorder="1" applyAlignment="1">
      <alignment horizontal="center" vertical="center"/>
    </xf>
    <xf numFmtId="49" fontId="41" fillId="0" borderId="29" xfId="0" applyNumberFormat="1" applyFont="1" applyBorder="1" applyAlignment="1">
      <alignment horizontal="left" vertical="center" wrapText="1"/>
    </xf>
    <xf numFmtId="49" fontId="41" fillId="0" borderId="51" xfId="0" applyNumberFormat="1" applyFont="1" applyBorder="1" applyAlignment="1">
      <alignment horizontal="left" vertical="center" wrapText="1"/>
    </xf>
    <xf numFmtId="49" fontId="41" fillId="0" borderId="31" xfId="0" applyNumberFormat="1" applyFont="1" applyBorder="1" applyAlignment="1">
      <alignment horizontal="left" vertical="center" wrapText="1"/>
    </xf>
    <xf numFmtId="49" fontId="41" fillId="0" borderId="55" xfId="0" applyNumberFormat="1" applyFont="1" applyBorder="1" applyAlignment="1">
      <alignment horizontal="left" vertical="center" wrapText="1"/>
    </xf>
    <xf numFmtId="49" fontId="41" fillId="0" borderId="40" xfId="0" applyNumberFormat="1" applyFont="1" applyBorder="1" applyAlignment="1">
      <alignment horizontal="left" vertical="center" wrapText="1"/>
    </xf>
    <xf numFmtId="49" fontId="41" fillId="0" borderId="50" xfId="0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186" fontId="41" fillId="0" borderId="22" xfId="0" applyNumberFormat="1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86" fontId="41" fillId="0" borderId="11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186" fontId="41" fillId="0" borderId="17" xfId="0" applyNumberFormat="1" applyFont="1" applyBorder="1" applyAlignment="1">
      <alignment vertical="center"/>
    </xf>
    <xf numFmtId="186" fontId="41" fillId="0" borderId="18" xfId="0" applyNumberFormat="1" applyFont="1" applyBorder="1" applyAlignment="1">
      <alignment vertical="center"/>
    </xf>
    <xf numFmtId="186" fontId="41" fillId="0" borderId="19" xfId="0" applyNumberFormat="1" applyFont="1" applyBorder="1" applyAlignment="1">
      <alignment vertical="center"/>
    </xf>
    <xf numFmtId="49" fontId="41" fillId="0" borderId="13" xfId="0" applyNumberFormat="1" applyFont="1" applyFill="1" applyBorder="1" applyAlignment="1">
      <alignment horizontal="left" vertical="center" wrapText="1"/>
    </xf>
    <xf numFmtId="49" fontId="41" fillId="0" borderId="19" xfId="0" applyNumberFormat="1" applyFont="1" applyFill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left" vertical="center" wrapText="1"/>
    </xf>
    <xf numFmtId="0" fontId="41" fillId="0" borderId="4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left" vertical="center" wrapText="1"/>
    </xf>
    <xf numFmtId="0" fontId="41" fillId="0" borderId="47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86" fontId="41" fillId="0" borderId="25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186" fontId="41" fillId="0" borderId="22" xfId="0" applyNumberFormat="1" applyFont="1" applyBorder="1" applyAlignment="1">
      <alignment vertical="center"/>
    </xf>
    <xf numFmtId="186" fontId="41" fillId="0" borderId="10" xfId="0" applyNumberFormat="1" applyFont="1" applyBorder="1" applyAlignment="1">
      <alignment vertical="center"/>
    </xf>
    <xf numFmtId="186" fontId="41" fillId="0" borderId="11" xfId="0" applyNumberFormat="1" applyFont="1" applyBorder="1" applyAlignment="1">
      <alignment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41" fillId="0" borderId="42" xfId="0" applyFont="1" applyBorder="1" applyAlignment="1">
      <alignment horizontal="left" vertical="center" wrapText="1"/>
    </xf>
    <xf numFmtId="0" fontId="41" fillId="0" borderId="43" xfId="0" applyFont="1" applyBorder="1" applyAlignment="1">
      <alignment horizontal="left" vertical="center" wrapText="1"/>
    </xf>
    <xf numFmtId="186" fontId="30" fillId="0" borderId="22" xfId="0" applyNumberFormat="1" applyFont="1" applyBorder="1" applyAlignment="1">
      <alignment vertical="center"/>
    </xf>
    <xf numFmtId="186" fontId="30" fillId="0" borderId="10" xfId="0" applyNumberFormat="1" applyFont="1" applyBorder="1" applyAlignment="1">
      <alignment vertical="center"/>
    </xf>
    <xf numFmtId="186" fontId="30" fillId="0" borderId="11" xfId="0" applyNumberFormat="1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/>
    </xf>
    <xf numFmtId="0" fontId="37" fillId="5" borderId="54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30" fillId="0" borderId="22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41" fillId="0" borderId="40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horizontal="left" vertical="center" wrapText="1"/>
    </xf>
    <xf numFmtId="0" fontId="30" fillId="4" borderId="19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0" fillId="5" borderId="38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186" fontId="30" fillId="4" borderId="22" xfId="0" applyNumberFormat="1" applyFont="1" applyFill="1" applyBorder="1" applyAlignment="1">
      <alignment horizontal="center" vertical="center" wrapText="1"/>
    </xf>
    <xf numFmtId="186" fontId="30" fillId="4" borderId="10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left" vertical="center" wrapText="1"/>
    </xf>
    <xf numFmtId="0" fontId="41" fillId="4" borderId="19" xfId="0" applyFont="1" applyFill="1" applyBorder="1" applyAlignment="1">
      <alignment horizontal="left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186" fontId="41" fillId="4" borderId="22" xfId="0" applyNumberFormat="1" applyFont="1" applyFill="1" applyBorder="1" applyAlignment="1">
      <alignment horizontal="center" vertical="center" wrapText="1"/>
    </xf>
    <xf numFmtId="186" fontId="41" fillId="4" borderId="10" xfId="0" applyNumberFormat="1" applyFont="1" applyFill="1" applyBorder="1" applyAlignment="1">
      <alignment horizontal="center" vertical="center" wrapText="1"/>
    </xf>
    <xf numFmtId="186" fontId="41" fillId="4" borderId="11" xfId="0" applyNumberFormat="1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9" fillId="4" borderId="22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40" fillId="5" borderId="15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30" fillId="0" borderId="2" xfId="0" applyNumberFormat="1" applyFont="1" applyBorder="1" applyAlignment="1">
      <alignment horizontal="center" vertical="center"/>
    </xf>
    <xf numFmtId="186" fontId="30" fillId="0" borderId="17" xfId="0" applyNumberFormat="1" applyFont="1" applyBorder="1" applyAlignment="1">
      <alignment vertical="center"/>
    </xf>
    <xf numFmtId="186" fontId="30" fillId="0" borderId="18" xfId="0" applyNumberFormat="1" applyFont="1" applyBorder="1" applyAlignment="1">
      <alignment vertical="center"/>
    </xf>
    <xf numFmtId="186" fontId="30" fillId="0" borderId="19" xfId="0" applyNumberFormat="1" applyFont="1" applyBorder="1" applyAlignment="1">
      <alignment vertical="center"/>
    </xf>
    <xf numFmtId="186" fontId="30" fillId="0" borderId="25" xfId="0" applyNumberFormat="1" applyFont="1" applyBorder="1" applyAlignment="1">
      <alignment vertical="center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186" fontId="41" fillId="0" borderId="35" xfId="0" applyNumberFormat="1" applyFont="1" applyBorder="1" applyAlignment="1">
      <alignment vertical="center"/>
    </xf>
    <xf numFmtId="0" fontId="30" fillId="0" borderId="11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37" fillId="5" borderId="15" xfId="0" applyFont="1" applyFill="1" applyBorder="1" applyAlignment="1">
      <alignment horizontal="center" vertical="center"/>
    </xf>
    <xf numFmtId="0" fontId="37" fillId="5" borderId="27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186" fontId="41" fillId="0" borderId="22" xfId="0" applyNumberFormat="1" applyFont="1" applyBorder="1" applyAlignment="1">
      <alignment horizontal="center" vertical="center" wrapText="1"/>
    </xf>
    <xf numFmtId="186" fontId="41" fillId="0" borderId="10" xfId="0" applyNumberFormat="1" applyFont="1" applyBorder="1" applyAlignment="1">
      <alignment horizontal="center" vertical="center" wrapText="1"/>
    </xf>
    <xf numFmtId="186" fontId="41" fillId="0" borderId="1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186" fontId="41" fillId="0" borderId="22" xfId="0" applyNumberFormat="1" applyFont="1" applyBorder="1" applyAlignment="1">
      <alignment horizontal="center" vertical="center"/>
    </xf>
    <xf numFmtId="186" fontId="41" fillId="0" borderId="10" xfId="0" applyNumberFormat="1" applyFont="1" applyBorder="1" applyAlignment="1">
      <alignment horizontal="center" vertical="center"/>
    </xf>
    <xf numFmtId="186" fontId="41" fillId="0" borderId="11" xfId="0" applyNumberFormat="1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left" vertical="center" wrapText="1"/>
    </xf>
    <xf numFmtId="49" fontId="41" fillId="0" borderId="34" xfId="0" applyNumberFormat="1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37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186" fontId="41" fillId="0" borderId="17" xfId="0" applyNumberFormat="1" applyFont="1" applyFill="1" applyBorder="1" applyAlignment="1">
      <alignment vertical="center"/>
    </xf>
    <xf numFmtId="186" fontId="41" fillId="0" borderId="19" xfId="0" applyNumberFormat="1" applyFont="1" applyFill="1" applyBorder="1" applyAlignment="1">
      <alignment vertical="center"/>
    </xf>
    <xf numFmtId="186" fontId="41" fillId="0" borderId="35" xfId="0" applyNumberFormat="1" applyFont="1" applyFill="1" applyBorder="1" applyAlignment="1">
      <alignment vertical="center"/>
    </xf>
    <xf numFmtId="0" fontId="51" fillId="5" borderId="36" xfId="0" applyFont="1" applyFill="1" applyBorder="1" applyAlignment="1">
      <alignment horizontal="center" vertical="center"/>
    </xf>
    <xf numFmtId="0" fontId="51" fillId="5" borderId="44" xfId="0" applyFont="1" applyFill="1" applyBorder="1" applyAlignment="1">
      <alignment horizontal="center" vertical="center"/>
    </xf>
    <xf numFmtId="0" fontId="51" fillId="5" borderId="37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0" fontId="40" fillId="5" borderId="36" xfId="0" applyFont="1" applyFill="1" applyBorder="1" applyAlignment="1">
      <alignment horizontal="center" vertical="center"/>
    </xf>
    <xf numFmtId="0" fontId="40" fillId="5" borderId="44" xfId="0" applyFont="1" applyFill="1" applyBorder="1" applyAlignment="1">
      <alignment horizontal="center" vertical="center"/>
    </xf>
    <xf numFmtId="0" fontId="40" fillId="5" borderId="37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186" fontId="41" fillId="0" borderId="10" xfId="0" applyNumberFormat="1" applyFont="1" applyFill="1" applyBorder="1" applyAlignment="1">
      <alignment vertical="center"/>
    </xf>
    <xf numFmtId="186" fontId="41" fillId="0" borderId="11" xfId="0" applyNumberFormat="1" applyFont="1" applyFill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left" vertical="center" wrapText="1"/>
    </xf>
    <xf numFmtId="49" fontId="41" fillId="0" borderId="51" xfId="0" applyNumberFormat="1" applyFont="1" applyFill="1" applyBorder="1" applyAlignment="1">
      <alignment horizontal="left" vertical="center" wrapText="1"/>
    </xf>
    <xf numFmtId="0" fontId="41" fillId="4" borderId="33" xfId="0" applyFont="1" applyFill="1" applyBorder="1" applyAlignment="1">
      <alignment horizontal="left" vertical="center" wrapText="1"/>
    </xf>
    <xf numFmtId="0" fontId="41" fillId="4" borderId="34" xfId="0" applyFont="1" applyFill="1" applyBorder="1" applyAlignment="1">
      <alignment horizontal="left" vertical="center" wrapText="1"/>
    </xf>
    <xf numFmtId="0" fontId="41" fillId="4" borderId="40" xfId="0" applyFont="1" applyFill="1" applyBorder="1" applyAlignment="1">
      <alignment horizontal="left" vertical="center" wrapText="1"/>
    </xf>
    <xf numFmtId="0" fontId="41" fillId="4" borderId="41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41" fillId="4" borderId="29" xfId="0" applyFont="1" applyFill="1" applyBorder="1" applyAlignment="1">
      <alignment horizontal="left" vertical="center" wrapText="1"/>
    </xf>
    <xf numFmtId="0" fontId="41" fillId="4" borderId="30" xfId="0" applyFont="1" applyFill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86" fontId="41" fillId="0" borderId="16" xfId="0" applyNumberFormat="1" applyFont="1" applyFill="1" applyBorder="1" applyAlignment="1">
      <alignment horizontal="center" vertical="center"/>
    </xf>
    <xf numFmtId="186" fontId="41" fillId="0" borderId="45" xfId="0" applyNumberFormat="1" applyFont="1" applyFill="1" applyBorder="1" applyAlignment="1">
      <alignment horizontal="center" vertical="center"/>
    </xf>
    <xf numFmtId="186" fontId="41" fillId="0" borderId="9" xfId="0" applyNumberFormat="1" applyFont="1" applyFill="1" applyBorder="1" applyAlignment="1">
      <alignment horizontal="center" vertical="center"/>
    </xf>
    <xf numFmtId="186" fontId="41" fillId="0" borderId="26" xfId="0" applyNumberFormat="1" applyFont="1" applyFill="1" applyBorder="1" applyAlignment="1">
      <alignment horizontal="center" vertical="center"/>
    </xf>
    <xf numFmtId="186" fontId="41" fillId="0" borderId="23" xfId="0" applyNumberFormat="1" applyFont="1" applyFill="1" applyBorder="1" applyAlignment="1">
      <alignment horizontal="center" vertical="center"/>
    </xf>
    <xf numFmtId="186" fontId="41" fillId="0" borderId="20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190" fontId="41" fillId="0" borderId="15" xfId="0" applyNumberFormat="1" applyFont="1" applyFill="1" applyBorder="1" applyAlignment="1">
      <alignment horizontal="center" vertical="center"/>
    </xf>
    <xf numFmtId="190" fontId="41" fillId="0" borderId="3" xfId="0" applyNumberFormat="1" applyFont="1" applyFill="1" applyBorder="1" applyAlignment="1">
      <alignment horizontal="center" vertical="center"/>
    </xf>
    <xf numFmtId="190" fontId="41" fillId="0" borderId="2" xfId="0" applyNumberFormat="1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 shrinkToFit="1"/>
    </xf>
    <xf numFmtId="0" fontId="37" fillId="5" borderId="36" xfId="0" applyFont="1" applyFill="1" applyBorder="1" applyAlignment="1">
      <alignment horizontal="center" vertical="center"/>
    </xf>
    <xf numFmtId="0" fontId="37" fillId="5" borderId="44" xfId="0" applyFont="1" applyFill="1" applyBorder="1" applyAlignment="1">
      <alignment horizontal="center" vertical="center"/>
    </xf>
    <xf numFmtId="0" fontId="37" fillId="5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right"/>
    </xf>
    <xf numFmtId="0" fontId="41" fillId="4" borderId="36" xfId="0" applyFont="1" applyFill="1" applyBorder="1" applyAlignment="1">
      <alignment horizontal="left" vertical="center" wrapText="1"/>
    </xf>
    <xf numFmtId="0" fontId="41" fillId="4" borderId="37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190" fontId="41" fillId="0" borderId="16" xfId="0" applyNumberFormat="1" applyFont="1" applyFill="1" applyBorder="1" applyAlignment="1">
      <alignment horizontal="center" vertical="center"/>
    </xf>
    <xf numFmtId="190" fontId="41" fillId="0" borderId="45" xfId="0" applyNumberFormat="1" applyFont="1" applyFill="1" applyBorder="1" applyAlignment="1">
      <alignment horizontal="center" vertical="center"/>
    </xf>
    <xf numFmtId="190" fontId="41" fillId="0" borderId="9" xfId="0" applyNumberFormat="1" applyFont="1" applyFill="1" applyBorder="1" applyAlignment="1">
      <alignment horizontal="center" vertical="center"/>
    </xf>
    <xf numFmtId="190" fontId="41" fillId="0" borderId="26" xfId="0" applyNumberFormat="1" applyFont="1" applyFill="1" applyBorder="1" applyAlignment="1">
      <alignment horizontal="center" vertical="center"/>
    </xf>
    <xf numFmtId="190" fontId="41" fillId="0" borderId="23" xfId="0" applyNumberFormat="1" applyFont="1" applyFill="1" applyBorder="1" applyAlignment="1">
      <alignment horizontal="center" vertical="center"/>
    </xf>
    <xf numFmtId="190" fontId="41" fillId="0" borderId="20" xfId="0" applyNumberFormat="1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left" vertical="center" wrapText="1"/>
    </xf>
    <xf numFmtId="0" fontId="41" fillId="4" borderId="43" xfId="0" applyFont="1" applyFill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49" fontId="41" fillId="0" borderId="40" xfId="0" applyNumberFormat="1" applyFont="1" applyFill="1" applyBorder="1" applyAlignment="1">
      <alignment horizontal="left" vertical="center" wrapText="1"/>
    </xf>
    <xf numFmtId="49" fontId="41" fillId="0" borderId="50" xfId="0" applyNumberFormat="1" applyFont="1" applyFill="1" applyBorder="1" applyAlignment="1">
      <alignment horizontal="left" vertical="center" wrapText="1"/>
    </xf>
    <xf numFmtId="49" fontId="41" fillId="0" borderId="42" xfId="0" applyNumberFormat="1" applyFont="1" applyBorder="1" applyAlignment="1">
      <alignment horizontal="left" vertical="center" wrapText="1"/>
    </xf>
    <xf numFmtId="49" fontId="41" fillId="0" borderId="43" xfId="0" applyNumberFormat="1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49" fontId="41" fillId="0" borderId="30" xfId="0" applyNumberFormat="1" applyFont="1" applyFill="1" applyBorder="1" applyAlignment="1">
      <alignment horizontal="left" vertical="center" wrapText="1"/>
    </xf>
    <xf numFmtId="0" fontId="41" fillId="0" borderId="53" xfId="0" applyFont="1" applyBorder="1" applyAlignment="1">
      <alignment horizontal="left" vertical="center" wrapText="1"/>
    </xf>
    <xf numFmtId="49" fontId="41" fillId="0" borderId="53" xfId="0" applyNumberFormat="1" applyFont="1" applyBorder="1" applyAlignment="1">
      <alignment horizontal="left" vertical="center" wrapText="1"/>
    </xf>
    <xf numFmtId="0" fontId="41" fillId="0" borderId="50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49" fontId="41" fillId="0" borderId="30" xfId="0" applyNumberFormat="1" applyFont="1" applyBorder="1" applyAlignment="1">
      <alignment horizontal="left" vertical="center" wrapText="1"/>
    </xf>
    <xf numFmtId="0" fontId="41" fillId="0" borderId="52" xfId="0" applyFont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186" fontId="41" fillId="0" borderId="25" xfId="0" applyNumberFormat="1" applyFont="1" applyFill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41" fillId="4" borderId="24" xfId="0" applyFont="1" applyFill="1" applyBorder="1" applyAlignment="1">
      <alignment horizontal="left" vertical="center" wrapText="1"/>
    </xf>
    <xf numFmtId="0" fontId="41" fillId="4" borderId="2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190" fontId="41" fillId="0" borderId="10" xfId="0" applyNumberFormat="1" applyFont="1" applyFill="1" applyBorder="1" applyAlignment="1">
      <alignment horizontal="center" vertical="center"/>
    </xf>
    <xf numFmtId="190" fontId="41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86" fontId="41" fillId="0" borderId="2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0" fontId="30" fillId="4" borderId="31" xfId="0" applyFont="1" applyFill="1" applyBorder="1" applyAlignment="1">
      <alignment horizontal="left" vertical="center" wrapText="1"/>
    </xf>
    <xf numFmtId="0" fontId="30" fillId="4" borderId="3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30" fillId="4" borderId="13" xfId="0" applyNumberFormat="1" applyFont="1" applyFill="1" applyBorder="1" applyAlignment="1">
      <alignment horizontal="left" vertical="center" wrapText="1"/>
    </xf>
    <xf numFmtId="49" fontId="30" fillId="4" borderId="19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1" fillId="0" borderId="3" xfId="0" applyNumberFormat="1" applyFont="1" applyBorder="1"/>
    <xf numFmtId="0" fontId="30" fillId="4" borderId="24" xfId="0" applyFont="1" applyFill="1" applyBorder="1" applyAlignment="1">
      <alignment horizontal="left" vertical="center" wrapText="1"/>
    </xf>
    <xf numFmtId="0" fontId="30" fillId="4" borderId="25" xfId="0" applyFont="1" applyFill="1" applyBorder="1" applyAlignment="1">
      <alignment horizontal="left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49" fontId="41" fillId="4" borderId="22" xfId="0" applyNumberFormat="1" applyFont="1" applyFill="1" applyBorder="1" applyAlignment="1">
      <alignment horizontal="center" vertical="center" wrapText="1"/>
    </xf>
    <xf numFmtId="49" fontId="41" fillId="4" borderId="10" xfId="0" applyNumberFormat="1" applyFont="1" applyFill="1" applyBorder="1" applyAlignment="1">
      <alignment horizontal="center" vertical="center" wrapText="1"/>
    </xf>
    <xf numFmtId="49" fontId="41" fillId="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wrapText="1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49" fontId="41" fillId="4" borderId="13" xfId="0" applyNumberFormat="1" applyFont="1" applyFill="1" applyBorder="1" applyAlignment="1">
      <alignment horizontal="left" vertical="center" wrapText="1"/>
    </xf>
    <xf numFmtId="49" fontId="41" fillId="4" borderId="19" xfId="0" applyNumberFormat="1" applyFont="1" applyFill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41" fillId="0" borderId="48" xfId="0" applyFont="1" applyFill="1" applyBorder="1" applyAlignment="1">
      <alignment horizontal="left" vertical="center" wrapText="1"/>
    </xf>
    <xf numFmtId="0" fontId="41" fillId="0" borderId="49" xfId="0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left" vertical="center" wrapText="1"/>
    </xf>
    <xf numFmtId="49" fontId="41" fillId="0" borderId="20" xfId="0" applyNumberFormat="1" applyFont="1" applyBorder="1"/>
    <xf numFmtId="0" fontId="47" fillId="4" borderId="33" xfId="0" applyFont="1" applyFill="1" applyBorder="1" applyAlignment="1">
      <alignment horizontal="center" vertical="center" wrapText="1"/>
    </xf>
    <xf numFmtId="0" fontId="47" fillId="4" borderId="3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49" fontId="41" fillId="0" borderId="20" xfId="0" applyNumberFormat="1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30" fillId="0" borderId="42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9" fillId="0" borderId="10" xfId="0" applyFont="1" applyBorder="1"/>
    <xf numFmtId="0" fontId="39" fillId="0" borderId="11" xfId="0" applyFont="1" applyBorder="1"/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186" fontId="43" fillId="0" borderId="22" xfId="0" applyNumberFormat="1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86" fontId="43" fillId="0" borderId="11" xfId="0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813BFF"/>
      <rgbColor rgb="00AE75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2565400</xdr:colOff>
      <xdr:row>1</xdr:row>
      <xdr:rowOff>304800</xdr:rowOff>
    </xdr:to>
    <xdr:pic>
      <xdr:nvPicPr>
        <xdr:cNvPr id="123319" name="Picture 1" descr="ццц">
          <a:extLst>
            <a:ext uri="{FF2B5EF4-FFF2-40B4-BE49-F238E27FC236}">
              <a16:creationId xmlns:a16="http://schemas.microsoft.com/office/drawing/2014/main" id="{EC6BCA81-06A1-124B-AB41-6C7EDC3D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232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496</xdr:row>
      <xdr:rowOff>1003300</xdr:rowOff>
    </xdr:from>
    <xdr:to>
      <xdr:col>1</xdr:col>
      <xdr:colOff>1828800</xdr:colOff>
      <xdr:row>496</xdr:row>
      <xdr:rowOff>1422400</xdr:rowOff>
    </xdr:to>
    <xdr:sp macro="" textlink="">
      <xdr:nvSpPr>
        <xdr:cNvPr id="123320" name="Прямоугольник 5">
          <a:extLst>
            <a:ext uri="{FF2B5EF4-FFF2-40B4-BE49-F238E27FC236}">
              <a16:creationId xmlns:a16="http://schemas.microsoft.com/office/drawing/2014/main" id="{BB58C406-3EF8-C74B-B1D5-1F50347D21EC}"/>
            </a:ext>
          </a:extLst>
        </xdr:cNvPr>
        <xdr:cNvSpPr>
          <a:spLocks noChangeArrowheads="1"/>
        </xdr:cNvSpPr>
      </xdr:nvSpPr>
      <xdr:spPr bwMode="auto">
        <a:xfrm rot="-994896">
          <a:off x="990600" y="3118612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965200</xdr:colOff>
      <xdr:row>631</xdr:row>
      <xdr:rowOff>152400</xdr:rowOff>
    </xdr:from>
    <xdr:to>
      <xdr:col>2</xdr:col>
      <xdr:colOff>50800</xdr:colOff>
      <xdr:row>631</xdr:row>
      <xdr:rowOff>596900</xdr:rowOff>
    </xdr:to>
    <xdr:sp macro="" textlink="">
      <xdr:nvSpPr>
        <xdr:cNvPr id="123321" name="Прямоугольник 8">
          <a:extLst>
            <a:ext uri="{FF2B5EF4-FFF2-40B4-BE49-F238E27FC236}">
              <a16:creationId xmlns:a16="http://schemas.microsoft.com/office/drawing/2014/main" id="{D6257DF9-2E6D-BC45-9BFA-324DE7BF2608}"/>
            </a:ext>
          </a:extLst>
        </xdr:cNvPr>
        <xdr:cNvSpPr>
          <a:spLocks noChangeArrowheads="1"/>
        </xdr:cNvSpPr>
      </xdr:nvSpPr>
      <xdr:spPr bwMode="auto">
        <a:xfrm rot="-994896">
          <a:off x="1460500" y="414401000"/>
          <a:ext cx="1333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638</xdr:row>
      <xdr:rowOff>127000</xdr:rowOff>
    </xdr:from>
    <xdr:to>
      <xdr:col>2</xdr:col>
      <xdr:colOff>63500</xdr:colOff>
      <xdr:row>638</xdr:row>
      <xdr:rowOff>571500</xdr:rowOff>
    </xdr:to>
    <xdr:sp macro="" textlink="">
      <xdr:nvSpPr>
        <xdr:cNvPr id="123322" name="Прямоугольник 9">
          <a:extLst>
            <a:ext uri="{FF2B5EF4-FFF2-40B4-BE49-F238E27FC236}">
              <a16:creationId xmlns:a16="http://schemas.microsoft.com/office/drawing/2014/main" id="{553E4939-3296-1B4E-AF04-297770287B82}"/>
            </a:ext>
          </a:extLst>
        </xdr:cNvPr>
        <xdr:cNvSpPr>
          <a:spLocks noChangeArrowheads="1"/>
        </xdr:cNvSpPr>
      </xdr:nvSpPr>
      <xdr:spPr bwMode="auto">
        <a:xfrm rot="-994896">
          <a:off x="1485900" y="419176200"/>
          <a:ext cx="13208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Другая 4">
      <a:dk1>
        <a:sysClr val="windowText" lastClr="000000"/>
      </a:dk1>
      <a:lt1>
        <a:sysClr val="window" lastClr="FFFFFF"/>
      </a:lt1>
      <a:dk2>
        <a:srgbClr val="A071FF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7030A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02"/>
  <sheetViews>
    <sheetView tabSelected="1" view="pageBreakPreview" zoomScale="94" zoomScaleNormal="100" zoomScaleSheetLayoutView="94" workbookViewId="0">
      <selection activeCell="A975" sqref="A975:H979"/>
    </sheetView>
  </sheetViews>
  <sheetFormatPr baseColWidth="10" defaultRowHeight="16"/>
  <cols>
    <col min="1" max="1" width="6.5" style="1" customWidth="1"/>
    <col min="2" max="2" width="29.5" style="52" customWidth="1"/>
    <col min="3" max="3" width="42.6640625" customWidth="1"/>
    <col min="4" max="4" width="54.83203125" customWidth="1"/>
    <col min="5" max="5" width="33" style="28" customWidth="1"/>
    <col min="6" max="6" width="9.5" style="26" customWidth="1"/>
    <col min="7" max="7" width="14.5" customWidth="1"/>
    <col min="8" max="8" width="16.5" style="31" customWidth="1"/>
    <col min="9" max="9" width="0.1640625" style="31" customWidth="1"/>
    <col min="10" max="10" width="16.5" style="31" hidden="1" customWidth="1"/>
    <col min="11" max="17" width="8.83203125" style="2" customWidth="1"/>
    <col min="18" max="256" width="8.83203125" customWidth="1"/>
  </cols>
  <sheetData>
    <row r="1" spans="1:17" ht="51.5" customHeight="1"/>
    <row r="2" spans="1:17" s="22" customFormat="1" ht="32.25" customHeight="1">
      <c r="A2" s="658"/>
      <c r="B2" s="658"/>
      <c r="C2" s="658"/>
      <c r="D2" s="658"/>
      <c r="E2" s="658"/>
      <c r="F2" s="658"/>
      <c r="G2" s="60" t="s">
        <v>166</v>
      </c>
      <c r="H2" s="61">
        <f ca="1">TODAY()</f>
        <v>43978</v>
      </c>
      <c r="I2" s="61">
        <f ca="1">TODAY()</f>
        <v>43978</v>
      </c>
      <c r="J2" s="61"/>
      <c r="K2" s="62"/>
      <c r="L2" s="58"/>
      <c r="M2" s="58"/>
      <c r="N2" s="58"/>
      <c r="O2" s="58"/>
      <c r="P2" s="58"/>
      <c r="Q2" s="58"/>
    </row>
    <row r="3" spans="1:17" s="22" customFormat="1" ht="22.5" customHeight="1">
      <c r="A3" s="658"/>
      <c r="B3" s="658"/>
      <c r="C3" s="658"/>
      <c r="D3" s="658"/>
      <c r="E3" s="658"/>
      <c r="F3" s="658"/>
      <c r="G3" s="658"/>
      <c r="H3" s="658"/>
      <c r="I3" s="378"/>
      <c r="J3" s="378"/>
      <c r="K3" s="62"/>
      <c r="L3" s="58"/>
      <c r="M3" s="58"/>
      <c r="N3" s="58"/>
      <c r="O3" s="58"/>
      <c r="P3" s="58"/>
      <c r="Q3" s="58"/>
    </row>
    <row r="4" spans="1:17" s="22" customFormat="1" ht="22.5" customHeight="1">
      <c r="A4" s="758" t="s">
        <v>888</v>
      </c>
      <c r="B4" s="758"/>
      <c r="C4" s="758"/>
      <c r="D4" s="758"/>
      <c r="E4" s="758"/>
      <c r="F4" s="758"/>
      <c r="G4" s="758"/>
      <c r="H4" s="758"/>
      <c r="I4" s="379"/>
      <c r="J4" s="379"/>
      <c r="K4" s="62"/>
      <c r="L4" s="58"/>
      <c r="M4" s="58"/>
      <c r="N4" s="58"/>
      <c r="O4" s="58"/>
      <c r="P4" s="58"/>
      <c r="Q4" s="58"/>
    </row>
    <row r="5" spans="1:17" s="22" customFormat="1" ht="22.5" customHeight="1">
      <c r="A5" s="759"/>
      <c r="B5" s="759"/>
      <c r="C5" s="759"/>
      <c r="D5" s="759"/>
      <c r="E5" s="759"/>
      <c r="F5" s="759"/>
      <c r="G5" s="759"/>
      <c r="H5" s="759"/>
      <c r="I5" s="380"/>
      <c r="J5" s="380"/>
      <c r="K5" s="62"/>
      <c r="L5" s="58"/>
      <c r="M5" s="58"/>
      <c r="N5" s="58"/>
      <c r="O5" s="58"/>
      <c r="P5" s="58"/>
      <c r="Q5" s="58"/>
    </row>
    <row r="6" spans="1:17" s="22" customFormat="1" ht="27" customHeight="1">
      <c r="A6" s="760"/>
      <c r="B6" s="760"/>
      <c r="C6" s="760"/>
      <c r="D6" s="760"/>
      <c r="E6" s="760"/>
      <c r="F6" s="760"/>
      <c r="G6" s="760"/>
      <c r="H6" s="760"/>
      <c r="I6" s="381"/>
      <c r="J6" s="381"/>
      <c r="K6" s="62"/>
      <c r="L6" s="58"/>
      <c r="M6" s="58"/>
      <c r="N6" s="58"/>
      <c r="O6" s="58"/>
      <c r="P6" s="58"/>
      <c r="Q6" s="58"/>
    </row>
    <row r="7" spans="1:17" ht="4.25" customHeight="1">
      <c r="A7" s="665"/>
      <c r="B7" s="665"/>
      <c r="C7" s="665"/>
      <c r="D7" s="665"/>
      <c r="E7" s="665"/>
      <c r="F7" s="665"/>
      <c r="G7" s="665"/>
      <c r="H7" s="665"/>
      <c r="I7" s="665"/>
      <c r="J7" s="665"/>
      <c r="K7" s="16"/>
    </row>
    <row r="8" spans="1:17" s="7" customFormat="1" ht="26.25" customHeight="1">
      <c r="A8" s="63"/>
      <c r="B8" s="64"/>
      <c r="C8" s="3"/>
      <c r="D8" s="4"/>
      <c r="E8" s="24"/>
      <c r="F8" s="23"/>
      <c r="G8" s="5"/>
      <c r="H8" s="32"/>
      <c r="I8" s="32"/>
      <c r="J8" s="32"/>
      <c r="K8" s="18"/>
      <c r="L8" s="9"/>
      <c r="M8" s="9"/>
      <c r="N8" s="9"/>
      <c r="O8" s="9"/>
      <c r="P8" s="9"/>
      <c r="Q8" s="9"/>
    </row>
    <row r="9" spans="1:17" s="6" customFormat="1" ht="26.25" customHeight="1">
      <c r="A9" s="65"/>
      <c r="B9" s="66"/>
      <c r="C9" s="10"/>
      <c r="D9" s="8"/>
      <c r="E9" s="29"/>
      <c r="F9" s="27"/>
      <c r="G9" s="8"/>
      <c r="H9" s="8"/>
      <c r="I9" s="8"/>
      <c r="J9" s="8"/>
      <c r="K9" s="19"/>
      <c r="L9" s="17"/>
      <c r="M9" s="17"/>
      <c r="N9" s="17"/>
      <c r="O9" s="17"/>
      <c r="P9" s="17"/>
      <c r="Q9" s="17"/>
    </row>
    <row r="10" spans="1:17" ht="7.5" customHeight="1">
      <c r="D10" s="667"/>
      <c r="E10" s="667"/>
      <c r="F10" s="667"/>
      <c r="G10" s="667"/>
      <c r="H10" s="667"/>
      <c r="I10" s="384"/>
      <c r="J10" s="384"/>
    </row>
    <row r="11" spans="1:17" ht="63.75" customHeight="1">
      <c r="A11" s="67" t="s">
        <v>238</v>
      </c>
      <c r="B11" s="67" t="s">
        <v>268</v>
      </c>
      <c r="C11" s="661" t="s">
        <v>239</v>
      </c>
      <c r="D11" s="661"/>
      <c r="E11" s="67" t="s">
        <v>62</v>
      </c>
      <c r="F11" s="67" t="s">
        <v>413</v>
      </c>
      <c r="G11" s="68" t="s">
        <v>415</v>
      </c>
      <c r="H11" s="69" t="s">
        <v>414</v>
      </c>
      <c r="I11" s="69" t="s">
        <v>414</v>
      </c>
      <c r="J11" s="69" t="s">
        <v>1023</v>
      </c>
    </row>
    <row r="12" spans="1:17" s="11" customFormat="1" ht="18.75" customHeight="1">
      <c r="A12" s="662" t="s">
        <v>236</v>
      </c>
      <c r="B12" s="663"/>
      <c r="C12" s="663"/>
      <c r="D12" s="663"/>
      <c r="E12" s="663"/>
      <c r="F12" s="663"/>
      <c r="G12" s="663"/>
      <c r="H12" s="664"/>
      <c r="I12" s="385"/>
      <c r="J12" s="385"/>
      <c r="K12" s="21"/>
      <c r="L12" s="21"/>
      <c r="M12" s="21"/>
      <c r="N12" s="21"/>
      <c r="O12" s="21"/>
      <c r="P12" s="21"/>
      <c r="Q12" s="21"/>
    </row>
    <row r="13" spans="1:17" s="7" customFormat="1" ht="100.5" customHeight="1">
      <c r="A13" s="83">
        <v>1</v>
      </c>
      <c r="B13" s="160" t="s">
        <v>326</v>
      </c>
      <c r="C13" s="474" t="s">
        <v>913</v>
      </c>
      <c r="D13" s="475"/>
      <c r="E13" s="559" t="s">
        <v>210</v>
      </c>
      <c r="F13" s="125">
        <v>92</v>
      </c>
      <c r="G13" s="125" t="s">
        <v>92</v>
      </c>
      <c r="H13" s="122">
        <v>759</v>
      </c>
      <c r="I13" s="122">
        <v>722</v>
      </c>
      <c r="J13" s="231">
        <f>(H13-I13)/H13*100</f>
        <v>4.874835309617918</v>
      </c>
      <c r="K13" s="9"/>
      <c r="L13" s="9"/>
      <c r="M13" s="9"/>
      <c r="N13" s="9"/>
      <c r="O13" s="9"/>
      <c r="P13" s="9"/>
      <c r="Q13" s="9"/>
    </row>
    <row r="14" spans="1:17" s="7" customFormat="1" ht="105" customHeight="1">
      <c r="A14" s="84">
        <f t="shared" ref="A14:A26" si="0">A13+1</f>
        <v>2</v>
      </c>
      <c r="B14" s="161" t="s">
        <v>327</v>
      </c>
      <c r="C14" s="428" t="s">
        <v>914</v>
      </c>
      <c r="D14" s="429"/>
      <c r="E14" s="666"/>
      <c r="F14" s="126">
        <v>92</v>
      </c>
      <c r="G14" s="126" t="s">
        <v>92</v>
      </c>
      <c r="H14" s="123">
        <v>793</v>
      </c>
      <c r="I14" s="123">
        <v>753</v>
      </c>
      <c r="J14" s="231">
        <f>(H14-I14)/H14*100</f>
        <v>5.0441361916771754</v>
      </c>
      <c r="K14" s="9"/>
      <c r="L14" s="9"/>
      <c r="M14" s="9"/>
      <c r="N14" s="9"/>
      <c r="O14" s="9"/>
      <c r="P14" s="9"/>
      <c r="Q14" s="9"/>
    </row>
    <row r="15" spans="1:17" s="7" customFormat="1" ht="103.5" customHeight="1">
      <c r="A15" s="86">
        <f t="shared" si="0"/>
        <v>3</v>
      </c>
      <c r="B15" s="162" t="s">
        <v>328</v>
      </c>
      <c r="C15" s="440" t="s">
        <v>915</v>
      </c>
      <c r="D15" s="441"/>
      <c r="E15" s="87" t="s">
        <v>542</v>
      </c>
      <c r="F15" s="124">
        <v>92</v>
      </c>
      <c r="G15" s="124" t="s">
        <v>92</v>
      </c>
      <c r="H15" s="123">
        <v>759</v>
      </c>
      <c r="I15" s="123">
        <v>722</v>
      </c>
      <c r="J15" s="231">
        <f>(H15-I15)/H15*100</f>
        <v>4.874835309617918</v>
      </c>
      <c r="K15" s="9"/>
      <c r="L15" s="9"/>
      <c r="M15" s="9"/>
      <c r="N15" s="9"/>
      <c r="O15" s="9"/>
      <c r="P15" s="9"/>
      <c r="Q15" s="9"/>
    </row>
    <row r="16" spans="1:17" s="7" customFormat="1" ht="99.75" customHeight="1">
      <c r="A16" s="83">
        <f t="shared" si="0"/>
        <v>4</v>
      </c>
      <c r="B16" s="163" t="s">
        <v>466</v>
      </c>
      <c r="C16" s="474" t="s">
        <v>923</v>
      </c>
      <c r="D16" s="475"/>
      <c r="E16" s="453" t="s">
        <v>211</v>
      </c>
      <c r="F16" s="125">
        <v>92</v>
      </c>
      <c r="G16" s="125" t="s">
        <v>92</v>
      </c>
      <c r="H16" s="125"/>
      <c r="I16" s="125"/>
      <c r="J16" s="125"/>
      <c r="K16" s="9"/>
      <c r="L16" s="9"/>
      <c r="M16" s="9"/>
      <c r="N16" s="9"/>
      <c r="O16" s="9"/>
      <c r="P16" s="9"/>
      <c r="Q16" s="9"/>
    </row>
    <row r="17" spans="1:17" s="7" customFormat="1" ht="82.5" customHeight="1">
      <c r="A17" s="84">
        <f t="shared" si="0"/>
        <v>5</v>
      </c>
      <c r="B17" s="163" t="s">
        <v>718</v>
      </c>
      <c r="C17" s="428" t="s">
        <v>924</v>
      </c>
      <c r="D17" s="429"/>
      <c r="E17" s="660"/>
      <c r="F17" s="126">
        <v>92.5</v>
      </c>
      <c r="G17" s="126" t="s">
        <v>92</v>
      </c>
      <c r="H17" s="126"/>
      <c r="I17" s="126"/>
      <c r="J17" s="126"/>
      <c r="K17" s="9"/>
      <c r="L17" s="9"/>
      <c r="M17" s="9"/>
      <c r="N17" s="9"/>
      <c r="O17" s="9"/>
      <c r="P17" s="9"/>
      <c r="Q17" s="9"/>
    </row>
    <row r="18" spans="1:17" s="7" customFormat="1" ht="99.75" customHeight="1">
      <c r="A18" s="88">
        <f t="shared" si="0"/>
        <v>6</v>
      </c>
      <c r="B18" s="163" t="s">
        <v>467</v>
      </c>
      <c r="C18" s="495" t="s">
        <v>925</v>
      </c>
      <c r="D18" s="496"/>
      <c r="E18" s="659" t="s">
        <v>302</v>
      </c>
      <c r="F18" s="127">
        <v>92</v>
      </c>
      <c r="G18" s="127" t="s">
        <v>92</v>
      </c>
      <c r="H18" s="127"/>
      <c r="I18" s="127"/>
      <c r="J18" s="127"/>
      <c r="K18" s="9"/>
      <c r="L18" s="9"/>
      <c r="M18" s="9"/>
      <c r="N18" s="9"/>
      <c r="O18" s="9"/>
      <c r="P18" s="9"/>
      <c r="Q18" s="9"/>
    </row>
    <row r="19" spans="1:17" s="7" customFormat="1" ht="99.75" customHeight="1">
      <c r="A19" s="86">
        <f t="shared" si="0"/>
        <v>7</v>
      </c>
      <c r="B19" s="162" t="s">
        <v>468</v>
      </c>
      <c r="C19" s="530" t="s">
        <v>916</v>
      </c>
      <c r="D19" s="531"/>
      <c r="E19" s="561"/>
      <c r="F19" s="124">
        <v>92</v>
      </c>
      <c r="G19" s="124" t="s">
        <v>92</v>
      </c>
      <c r="H19" s="124"/>
      <c r="I19" s="124"/>
      <c r="J19" s="124"/>
      <c r="K19" s="9"/>
      <c r="L19" s="9"/>
      <c r="M19" s="9"/>
      <c r="N19" s="9"/>
      <c r="O19" s="9"/>
      <c r="P19" s="9"/>
      <c r="Q19" s="9"/>
    </row>
    <row r="20" spans="1:17" s="7" customFormat="1" ht="89.25" customHeight="1">
      <c r="A20" s="89">
        <f t="shared" si="0"/>
        <v>8</v>
      </c>
      <c r="B20" s="164" t="s">
        <v>309</v>
      </c>
      <c r="C20" s="495" t="s">
        <v>917</v>
      </c>
      <c r="D20" s="496"/>
      <c r="E20" s="85" t="s">
        <v>302</v>
      </c>
      <c r="F20" s="137">
        <v>25</v>
      </c>
      <c r="G20" s="138" t="s">
        <v>92</v>
      </c>
      <c r="H20" s="128"/>
      <c r="I20" s="128"/>
      <c r="J20" s="128"/>
      <c r="K20" s="9"/>
      <c r="L20" s="9"/>
      <c r="M20" s="9"/>
      <c r="N20" s="9"/>
      <c r="O20" s="9"/>
      <c r="P20" s="9"/>
      <c r="Q20" s="9"/>
    </row>
    <row r="21" spans="1:17" s="7" customFormat="1" ht="46.5" customHeight="1">
      <c r="A21" s="91">
        <f t="shared" si="0"/>
        <v>9</v>
      </c>
      <c r="B21" s="165" t="s">
        <v>303</v>
      </c>
      <c r="C21" s="670" t="s">
        <v>910</v>
      </c>
      <c r="D21" s="671"/>
      <c r="E21" s="93" t="s">
        <v>211</v>
      </c>
      <c r="F21" s="139">
        <v>22</v>
      </c>
      <c r="G21" s="140" t="s">
        <v>92</v>
      </c>
      <c r="H21" s="129">
        <v>124</v>
      </c>
      <c r="I21" s="129">
        <v>117</v>
      </c>
      <c r="J21" s="231">
        <f t="shared" ref="J21:J26" si="1">(H21-I21)/H21*100</f>
        <v>5.6451612903225801</v>
      </c>
      <c r="K21" s="9"/>
      <c r="L21" s="9"/>
      <c r="M21" s="9"/>
      <c r="N21" s="9"/>
      <c r="O21" s="9"/>
      <c r="P21" s="9"/>
      <c r="Q21" s="9"/>
    </row>
    <row r="22" spans="1:17" s="7" customFormat="1" ht="24.75" customHeight="1">
      <c r="A22" s="94">
        <f t="shared" si="0"/>
        <v>10</v>
      </c>
      <c r="B22" s="166" t="s">
        <v>304</v>
      </c>
      <c r="C22" s="474" t="s">
        <v>709</v>
      </c>
      <c r="D22" s="475"/>
      <c r="E22" s="651" t="s">
        <v>219</v>
      </c>
      <c r="F22" s="141">
        <v>92</v>
      </c>
      <c r="G22" s="142" t="s">
        <v>232</v>
      </c>
      <c r="H22" s="130">
        <v>1308</v>
      </c>
      <c r="I22" s="130">
        <v>1240</v>
      </c>
      <c r="J22" s="231">
        <f t="shared" si="1"/>
        <v>5.1987767584097861</v>
      </c>
      <c r="K22" s="9"/>
      <c r="L22" s="9"/>
      <c r="M22" s="9"/>
      <c r="N22" s="9"/>
      <c r="O22" s="9"/>
      <c r="P22" s="9"/>
      <c r="Q22" s="9"/>
    </row>
    <row r="23" spans="1:17" s="7" customFormat="1" ht="42" customHeight="1">
      <c r="A23" s="97">
        <f t="shared" si="0"/>
        <v>11</v>
      </c>
      <c r="B23" s="167" t="s">
        <v>305</v>
      </c>
      <c r="C23" s="428" t="s">
        <v>58</v>
      </c>
      <c r="D23" s="429"/>
      <c r="E23" s="652"/>
      <c r="F23" s="143">
        <v>92</v>
      </c>
      <c r="G23" s="144" t="s">
        <v>232</v>
      </c>
      <c r="H23" s="131">
        <v>1599</v>
      </c>
      <c r="I23" s="131">
        <v>1520</v>
      </c>
      <c r="J23" s="231">
        <f t="shared" si="1"/>
        <v>4.9405878674171362</v>
      </c>
      <c r="K23" s="9"/>
      <c r="L23" s="9"/>
      <c r="M23" s="9"/>
      <c r="N23" s="9"/>
      <c r="O23" s="9"/>
      <c r="P23" s="9"/>
      <c r="Q23" s="9"/>
    </row>
    <row r="24" spans="1:17" s="7" customFormat="1" ht="45.75" customHeight="1">
      <c r="A24" s="97">
        <f t="shared" si="0"/>
        <v>12</v>
      </c>
      <c r="B24" s="167" t="s">
        <v>306</v>
      </c>
      <c r="C24" s="428" t="s">
        <v>918</v>
      </c>
      <c r="D24" s="429"/>
      <c r="E24" s="652"/>
      <c r="F24" s="143">
        <v>92</v>
      </c>
      <c r="G24" s="144" t="s">
        <v>232</v>
      </c>
      <c r="H24" s="131">
        <v>855</v>
      </c>
      <c r="I24" s="131">
        <v>812</v>
      </c>
      <c r="J24" s="231">
        <f t="shared" si="1"/>
        <v>5.0292397660818713</v>
      </c>
      <c r="K24" s="9"/>
      <c r="L24" s="9"/>
      <c r="M24" s="9"/>
      <c r="N24" s="9"/>
      <c r="O24" s="9"/>
      <c r="P24" s="9"/>
      <c r="Q24" s="9"/>
    </row>
    <row r="25" spans="1:17" s="7" customFormat="1" ht="45.75" customHeight="1">
      <c r="A25" s="100">
        <f t="shared" si="0"/>
        <v>13</v>
      </c>
      <c r="B25" s="168" t="s">
        <v>307</v>
      </c>
      <c r="C25" s="460" t="s">
        <v>919</v>
      </c>
      <c r="D25" s="461"/>
      <c r="E25" s="653"/>
      <c r="F25" s="145">
        <v>92.5</v>
      </c>
      <c r="G25" s="146" t="s">
        <v>232</v>
      </c>
      <c r="H25" s="132">
        <v>855</v>
      </c>
      <c r="I25" s="132">
        <v>812</v>
      </c>
      <c r="J25" s="231">
        <f t="shared" si="1"/>
        <v>5.0292397660818713</v>
      </c>
      <c r="K25" s="9"/>
      <c r="L25" s="9"/>
      <c r="M25" s="9"/>
      <c r="N25" s="9"/>
      <c r="O25" s="9"/>
      <c r="P25" s="9"/>
      <c r="Q25" s="9"/>
    </row>
    <row r="26" spans="1:17" s="7" customFormat="1" ht="63" customHeight="1">
      <c r="A26" s="101">
        <f t="shared" si="0"/>
        <v>14</v>
      </c>
      <c r="B26" s="169" t="s">
        <v>766</v>
      </c>
      <c r="C26" s="668" t="s">
        <v>920</v>
      </c>
      <c r="D26" s="669"/>
      <c r="E26" s="103" t="s">
        <v>761</v>
      </c>
      <c r="F26" s="147">
        <v>95.5</v>
      </c>
      <c r="G26" s="148" t="s">
        <v>232</v>
      </c>
      <c r="H26" s="133">
        <v>1308</v>
      </c>
      <c r="I26" s="133">
        <v>1240</v>
      </c>
      <c r="J26" s="231">
        <f t="shared" si="1"/>
        <v>5.1987767584097861</v>
      </c>
      <c r="K26" s="9"/>
      <c r="L26" s="9"/>
      <c r="M26" s="9"/>
      <c r="N26" s="9"/>
      <c r="O26" s="9"/>
      <c r="P26" s="9"/>
      <c r="Q26" s="9"/>
    </row>
    <row r="27" spans="1:17" s="7" customFormat="1" ht="159.75" customHeight="1">
      <c r="A27" s="89">
        <f>A26+1</f>
        <v>15</v>
      </c>
      <c r="B27" s="164" t="s">
        <v>308</v>
      </c>
      <c r="C27" s="678" t="s">
        <v>921</v>
      </c>
      <c r="D27" s="679"/>
      <c r="E27" s="103" t="s">
        <v>764</v>
      </c>
      <c r="F27" s="137">
        <v>25</v>
      </c>
      <c r="G27" s="149" t="s">
        <v>92</v>
      </c>
      <c r="H27" s="134"/>
      <c r="I27" s="134"/>
      <c r="J27" s="134"/>
      <c r="K27" s="9"/>
      <c r="L27" s="9"/>
      <c r="M27" s="9"/>
      <c r="N27" s="9"/>
      <c r="O27" s="9"/>
      <c r="P27" s="9"/>
      <c r="Q27" s="9"/>
    </row>
    <row r="28" spans="1:17" s="7" customFormat="1" ht="48" customHeight="1">
      <c r="A28" s="106">
        <f>A27+1</f>
        <v>16</v>
      </c>
      <c r="B28" s="166" t="s">
        <v>310</v>
      </c>
      <c r="C28" s="598" t="s">
        <v>922</v>
      </c>
      <c r="D28" s="599"/>
      <c r="E28" s="107" t="s">
        <v>211</v>
      </c>
      <c r="F28" s="150">
        <v>22</v>
      </c>
      <c r="G28" s="151" t="s">
        <v>92</v>
      </c>
      <c r="H28" s="133"/>
      <c r="I28" s="133"/>
      <c r="J28" s="133"/>
      <c r="K28" s="9"/>
      <c r="L28" s="9"/>
      <c r="M28" s="9"/>
      <c r="N28" s="9"/>
      <c r="O28" s="9"/>
      <c r="P28" s="9"/>
      <c r="Q28" s="9"/>
    </row>
    <row r="29" spans="1:17" s="7" customFormat="1" ht="51" customHeight="1">
      <c r="A29" s="449" t="s">
        <v>100</v>
      </c>
      <c r="B29" s="449"/>
      <c r="C29" s="449"/>
      <c r="D29" s="449"/>
      <c r="E29" s="449"/>
      <c r="F29" s="449"/>
      <c r="G29" s="449"/>
      <c r="H29" s="449"/>
      <c r="I29" s="78"/>
      <c r="J29" s="78"/>
      <c r="K29" s="9"/>
      <c r="L29" s="9"/>
      <c r="M29" s="9"/>
      <c r="N29" s="9"/>
      <c r="O29" s="9"/>
      <c r="P29" s="9"/>
      <c r="Q29" s="9"/>
    </row>
    <row r="30" spans="1:17" s="7" customFormat="1" ht="25.5" customHeight="1">
      <c r="A30" s="654">
        <f>A28+1</f>
        <v>17</v>
      </c>
      <c r="B30" s="414" t="s">
        <v>295</v>
      </c>
      <c r="C30" s="505" t="s">
        <v>132</v>
      </c>
      <c r="D30" s="506"/>
      <c r="E30" s="447" t="s">
        <v>210</v>
      </c>
      <c r="F30" s="430">
        <v>92</v>
      </c>
      <c r="G30" s="649" t="s">
        <v>93</v>
      </c>
      <c r="H30" s="650"/>
      <c r="I30" s="387"/>
      <c r="J30" s="387"/>
      <c r="K30" s="9"/>
      <c r="L30" s="9"/>
      <c r="M30" s="9"/>
      <c r="N30" s="9"/>
      <c r="O30" s="9"/>
      <c r="P30" s="9"/>
      <c r="Q30" s="9"/>
    </row>
    <row r="31" spans="1:17" s="7" customFormat="1" ht="25.5" customHeight="1">
      <c r="A31" s="654"/>
      <c r="B31" s="415"/>
      <c r="C31" s="428" t="s">
        <v>553</v>
      </c>
      <c r="D31" s="429"/>
      <c r="E31" s="448"/>
      <c r="F31" s="431"/>
      <c r="G31" s="672">
        <v>6027</v>
      </c>
      <c r="H31" s="673"/>
      <c r="I31" s="388"/>
      <c r="J31" s="388"/>
      <c r="K31" s="9"/>
      <c r="L31" s="9"/>
      <c r="M31" s="9"/>
      <c r="N31" s="9"/>
      <c r="O31" s="9"/>
      <c r="P31" s="9"/>
      <c r="Q31" s="9"/>
    </row>
    <row r="32" spans="1:17" s="7" customFormat="1" ht="45.75" customHeight="1">
      <c r="A32" s="654"/>
      <c r="B32" s="415"/>
      <c r="C32" s="428" t="s">
        <v>227</v>
      </c>
      <c r="D32" s="429"/>
      <c r="E32" s="448"/>
      <c r="F32" s="431"/>
      <c r="G32" s="674"/>
      <c r="H32" s="675"/>
      <c r="I32" s="388"/>
      <c r="J32" s="388"/>
      <c r="K32" s="9"/>
      <c r="L32" s="9"/>
      <c r="M32" s="9"/>
      <c r="N32" s="9"/>
      <c r="O32" s="9"/>
      <c r="P32" s="9"/>
      <c r="Q32" s="9"/>
    </row>
    <row r="33" spans="1:19" s="7" customFormat="1" ht="44.25" customHeight="1">
      <c r="A33" s="654"/>
      <c r="B33" s="415"/>
      <c r="C33" s="428" t="s">
        <v>197</v>
      </c>
      <c r="D33" s="429"/>
      <c r="E33" s="448"/>
      <c r="F33" s="431"/>
      <c r="G33" s="674"/>
      <c r="H33" s="675"/>
      <c r="I33" s="388">
        <v>5727</v>
      </c>
      <c r="J33" s="389">
        <f>(G31-I33)/G31*100</f>
        <v>4.9776007964161275</v>
      </c>
      <c r="K33" s="9"/>
      <c r="L33" s="9"/>
      <c r="M33" s="9"/>
      <c r="N33" s="9"/>
      <c r="O33" s="9"/>
      <c r="P33" s="9"/>
      <c r="Q33" s="9"/>
    </row>
    <row r="34" spans="1:19" s="7" customFormat="1" ht="30" customHeight="1">
      <c r="A34" s="654"/>
      <c r="B34" s="415"/>
      <c r="C34" s="460" t="s">
        <v>61</v>
      </c>
      <c r="D34" s="461"/>
      <c r="E34" s="476"/>
      <c r="F34" s="432"/>
      <c r="G34" s="676"/>
      <c r="H34" s="677"/>
      <c r="I34" s="388"/>
      <c r="J34" s="388"/>
      <c r="K34" s="9"/>
      <c r="L34" s="9"/>
      <c r="M34" s="9"/>
      <c r="N34" s="9"/>
      <c r="O34" s="9"/>
      <c r="P34" s="9"/>
      <c r="Q34" s="9"/>
    </row>
    <row r="35" spans="1:19" s="7" customFormat="1" ht="33.75" customHeight="1">
      <c r="A35" s="640">
        <f>A30+1</f>
        <v>18</v>
      </c>
      <c r="B35" s="414" t="s">
        <v>296</v>
      </c>
      <c r="C35" s="470" t="s">
        <v>696</v>
      </c>
      <c r="D35" s="471"/>
      <c r="E35" s="447" t="s">
        <v>210</v>
      </c>
      <c r="F35" s="430">
        <v>92</v>
      </c>
      <c r="G35" s="649" t="s">
        <v>93</v>
      </c>
      <c r="H35" s="650"/>
      <c r="I35" s="387"/>
      <c r="J35" s="387"/>
      <c r="K35" s="9"/>
      <c r="L35" s="9"/>
      <c r="M35" s="9"/>
      <c r="N35" s="9"/>
      <c r="O35" s="9"/>
      <c r="P35" s="9"/>
      <c r="Q35" s="9"/>
    </row>
    <row r="36" spans="1:19" s="7" customFormat="1" ht="30" customHeight="1">
      <c r="A36" s="641"/>
      <c r="B36" s="415"/>
      <c r="C36" s="428" t="s">
        <v>553</v>
      </c>
      <c r="D36" s="429"/>
      <c r="E36" s="448"/>
      <c r="F36" s="431"/>
      <c r="G36" s="643">
        <v>7410</v>
      </c>
      <c r="H36" s="644"/>
      <c r="I36" s="386"/>
      <c r="J36" s="386"/>
      <c r="K36" s="9"/>
      <c r="L36" s="9"/>
      <c r="M36" s="9"/>
      <c r="N36" s="9"/>
      <c r="O36" s="9"/>
      <c r="P36" s="9"/>
      <c r="Q36" s="9"/>
    </row>
    <row r="37" spans="1:19" s="7" customFormat="1" ht="45.75" customHeight="1">
      <c r="A37" s="641"/>
      <c r="B37" s="415"/>
      <c r="C37" s="428" t="s">
        <v>227</v>
      </c>
      <c r="D37" s="429"/>
      <c r="E37" s="448"/>
      <c r="F37" s="431"/>
      <c r="G37" s="645"/>
      <c r="H37" s="646"/>
      <c r="I37" s="386"/>
      <c r="J37" s="386"/>
      <c r="K37" s="9"/>
      <c r="L37" s="9"/>
      <c r="M37" s="9"/>
      <c r="N37" s="9"/>
      <c r="O37" s="9"/>
      <c r="P37" s="9"/>
      <c r="Q37" s="9"/>
    </row>
    <row r="38" spans="1:19" s="7" customFormat="1" ht="42.75" customHeight="1">
      <c r="A38" s="641"/>
      <c r="B38" s="415"/>
      <c r="C38" s="428" t="s">
        <v>197</v>
      </c>
      <c r="D38" s="429"/>
      <c r="E38" s="448"/>
      <c r="F38" s="431"/>
      <c r="G38" s="645"/>
      <c r="H38" s="646"/>
      <c r="I38" s="386">
        <v>7040</v>
      </c>
      <c r="J38" s="389">
        <f>(G36-I38)/G36*100</f>
        <v>4.9932523616734139</v>
      </c>
      <c r="K38" s="9"/>
      <c r="L38" s="9"/>
      <c r="M38" s="9"/>
      <c r="N38" s="9"/>
      <c r="O38" s="9"/>
      <c r="P38" s="9"/>
      <c r="Q38" s="9"/>
    </row>
    <row r="39" spans="1:19" s="7" customFormat="1" ht="25.5" customHeight="1">
      <c r="A39" s="641"/>
      <c r="B39" s="415"/>
      <c r="C39" s="596" t="s">
        <v>43</v>
      </c>
      <c r="D39" s="597"/>
      <c r="E39" s="448"/>
      <c r="F39" s="431"/>
      <c r="G39" s="645"/>
      <c r="H39" s="646"/>
      <c r="I39" s="386"/>
      <c r="J39" s="386"/>
      <c r="K39" s="9"/>
      <c r="L39" s="9"/>
      <c r="M39" s="9"/>
      <c r="N39" s="9"/>
      <c r="O39" s="9"/>
      <c r="P39" s="9"/>
      <c r="Q39" s="9"/>
    </row>
    <row r="40" spans="1:19" s="7" customFormat="1" ht="25.5" customHeight="1">
      <c r="A40" s="641"/>
      <c r="B40" s="415"/>
      <c r="C40" s="428" t="s">
        <v>61</v>
      </c>
      <c r="D40" s="429"/>
      <c r="E40" s="476"/>
      <c r="F40" s="432"/>
      <c r="G40" s="645"/>
      <c r="H40" s="646"/>
      <c r="I40" s="386"/>
      <c r="J40" s="386"/>
      <c r="K40" s="9"/>
      <c r="L40" s="9"/>
      <c r="M40" s="9"/>
      <c r="N40" s="9"/>
      <c r="O40" s="9"/>
      <c r="P40" s="9"/>
      <c r="Q40" s="9"/>
    </row>
    <row r="41" spans="1:19" s="7" customFormat="1" ht="44.25" customHeight="1">
      <c r="A41" s="640">
        <f>A35+1</f>
        <v>19</v>
      </c>
      <c r="B41" s="414" t="s">
        <v>297</v>
      </c>
      <c r="C41" s="470" t="s">
        <v>31</v>
      </c>
      <c r="D41" s="471"/>
      <c r="E41" s="447" t="s">
        <v>210</v>
      </c>
      <c r="F41" s="430">
        <v>92</v>
      </c>
      <c r="G41" s="649" t="s">
        <v>93</v>
      </c>
      <c r="H41" s="650"/>
      <c r="I41" s="387"/>
      <c r="J41" s="387"/>
      <c r="K41" s="9"/>
      <c r="L41" s="9"/>
      <c r="M41" s="9"/>
      <c r="N41" s="9"/>
      <c r="O41" s="9"/>
      <c r="P41" s="9"/>
      <c r="Q41" s="9"/>
    </row>
    <row r="42" spans="1:19" s="7" customFormat="1" ht="47.25" customHeight="1">
      <c r="A42" s="641"/>
      <c r="B42" s="415"/>
      <c r="C42" s="428" t="s">
        <v>386</v>
      </c>
      <c r="D42" s="429"/>
      <c r="E42" s="448"/>
      <c r="F42" s="431"/>
      <c r="G42" s="672">
        <v>7620</v>
      </c>
      <c r="H42" s="673"/>
      <c r="I42" s="388"/>
      <c r="J42" s="388"/>
      <c r="K42" s="9"/>
      <c r="L42" s="9"/>
      <c r="M42" s="9"/>
      <c r="N42" s="9"/>
      <c r="O42" s="9"/>
      <c r="P42" s="9"/>
      <c r="Q42" s="9"/>
    </row>
    <row r="43" spans="1:19" s="7" customFormat="1" ht="45" customHeight="1">
      <c r="A43" s="641"/>
      <c r="B43" s="415"/>
      <c r="C43" s="428" t="s">
        <v>158</v>
      </c>
      <c r="D43" s="429"/>
      <c r="E43" s="448"/>
      <c r="F43" s="431"/>
      <c r="G43" s="674"/>
      <c r="H43" s="675"/>
      <c r="I43" s="388"/>
      <c r="J43" s="388"/>
      <c r="K43" s="9"/>
      <c r="L43" s="9"/>
      <c r="M43" s="9"/>
      <c r="N43" s="9"/>
      <c r="O43" s="9"/>
      <c r="P43" s="9"/>
      <c r="Q43" s="9"/>
    </row>
    <row r="44" spans="1:19" s="7" customFormat="1" ht="45" customHeight="1">
      <c r="A44" s="641"/>
      <c r="B44" s="415"/>
      <c r="C44" s="428" t="s">
        <v>197</v>
      </c>
      <c r="D44" s="429"/>
      <c r="E44" s="448"/>
      <c r="F44" s="431"/>
      <c r="G44" s="674"/>
      <c r="H44" s="675"/>
      <c r="I44" s="388">
        <v>7237</v>
      </c>
      <c r="J44" s="389">
        <f>(G42-I44)/G42*100</f>
        <v>5.0262467191601052</v>
      </c>
      <c r="K44" s="9"/>
      <c r="L44" s="9"/>
      <c r="M44" s="9"/>
      <c r="N44" s="9"/>
      <c r="O44" s="9"/>
      <c r="P44" s="9"/>
      <c r="Q44" s="9"/>
    </row>
    <row r="45" spans="1:19" ht="43.5" customHeight="1">
      <c r="A45" s="641"/>
      <c r="B45" s="415"/>
      <c r="C45" s="428" t="s">
        <v>486</v>
      </c>
      <c r="D45" s="429"/>
      <c r="E45" s="448"/>
      <c r="F45" s="431"/>
      <c r="G45" s="674"/>
      <c r="H45" s="675"/>
      <c r="I45" s="388"/>
      <c r="J45" s="388"/>
      <c r="K45" s="9"/>
      <c r="L45" s="20"/>
      <c r="M45" s="20"/>
      <c r="N45" s="20"/>
      <c r="R45" s="2"/>
      <c r="S45" s="2"/>
    </row>
    <row r="46" spans="1:19" s="7" customFormat="1" ht="21" customHeight="1">
      <c r="A46" s="641"/>
      <c r="B46" s="415"/>
      <c r="C46" s="440" t="s">
        <v>61</v>
      </c>
      <c r="D46" s="441"/>
      <c r="E46" s="448"/>
      <c r="F46" s="431"/>
      <c r="G46" s="674"/>
      <c r="H46" s="675"/>
      <c r="I46" s="388"/>
      <c r="J46" s="388"/>
      <c r="K46" s="9"/>
      <c r="L46" s="9"/>
      <c r="M46" s="9"/>
      <c r="N46" s="9"/>
      <c r="O46" s="9"/>
      <c r="P46" s="9"/>
      <c r="Q46" s="9"/>
    </row>
    <row r="47" spans="1:19" s="7" customFormat="1" ht="105" customHeight="1">
      <c r="A47" s="105">
        <f>A41+1</f>
        <v>20</v>
      </c>
      <c r="B47" s="169" t="s">
        <v>298</v>
      </c>
      <c r="C47" s="530" t="s">
        <v>44</v>
      </c>
      <c r="D47" s="531"/>
      <c r="E47" s="476"/>
      <c r="F47" s="432"/>
      <c r="G47" s="655">
        <v>7410</v>
      </c>
      <c r="H47" s="656"/>
      <c r="I47" s="388">
        <v>7040</v>
      </c>
      <c r="J47" s="389">
        <f>(G47-I47)/G47*100</f>
        <v>4.9932523616734139</v>
      </c>
      <c r="K47" s="9"/>
      <c r="L47" s="9"/>
      <c r="M47" s="9"/>
      <c r="N47" s="9"/>
      <c r="O47" s="9"/>
      <c r="P47" s="9"/>
      <c r="Q47" s="9"/>
    </row>
    <row r="48" spans="1:19" s="7" customFormat="1" ht="22.5" customHeight="1">
      <c r="A48" s="640">
        <f>A47+1</f>
        <v>21</v>
      </c>
      <c r="B48" s="414" t="s">
        <v>299</v>
      </c>
      <c r="C48" s="505" t="s">
        <v>697</v>
      </c>
      <c r="D48" s="506"/>
      <c r="E48" s="447" t="s">
        <v>542</v>
      </c>
      <c r="F48" s="430">
        <v>92</v>
      </c>
      <c r="G48" s="649" t="s">
        <v>93</v>
      </c>
      <c r="H48" s="650"/>
      <c r="I48" s="387"/>
      <c r="J48" s="387"/>
      <c r="K48" s="9"/>
      <c r="L48" s="9"/>
      <c r="M48" s="9"/>
      <c r="N48" s="9"/>
      <c r="O48" s="9"/>
      <c r="P48" s="9"/>
      <c r="Q48" s="9"/>
    </row>
    <row r="49" spans="1:17" s="7" customFormat="1" ht="44.25" customHeight="1">
      <c r="A49" s="641"/>
      <c r="B49" s="415"/>
      <c r="C49" s="428" t="s">
        <v>553</v>
      </c>
      <c r="D49" s="429"/>
      <c r="E49" s="448"/>
      <c r="F49" s="431"/>
      <c r="G49" s="643">
        <v>6027</v>
      </c>
      <c r="H49" s="644"/>
      <c r="I49" s="386"/>
      <c r="J49" s="386"/>
      <c r="K49" s="9"/>
      <c r="L49" s="9"/>
      <c r="M49" s="9"/>
      <c r="N49" s="9"/>
      <c r="O49" s="9"/>
      <c r="P49" s="9"/>
      <c r="Q49" s="9"/>
    </row>
    <row r="50" spans="1:17" s="7" customFormat="1" ht="43.5" customHeight="1">
      <c r="A50" s="641"/>
      <c r="B50" s="415"/>
      <c r="C50" s="428" t="s">
        <v>349</v>
      </c>
      <c r="D50" s="429"/>
      <c r="E50" s="448"/>
      <c r="F50" s="431"/>
      <c r="G50" s="645"/>
      <c r="H50" s="646"/>
      <c r="I50" s="386"/>
      <c r="J50" s="389"/>
      <c r="K50" s="9"/>
      <c r="L50" s="9"/>
      <c r="M50" s="9"/>
      <c r="N50" s="9"/>
      <c r="O50" s="9"/>
      <c r="P50" s="9"/>
      <c r="Q50" s="9"/>
    </row>
    <row r="51" spans="1:17" s="7" customFormat="1" ht="40.5" customHeight="1">
      <c r="A51" s="641"/>
      <c r="B51" s="415"/>
      <c r="C51" s="460" t="s">
        <v>197</v>
      </c>
      <c r="D51" s="461"/>
      <c r="E51" s="448"/>
      <c r="F51" s="431"/>
      <c r="G51" s="645"/>
      <c r="H51" s="646"/>
      <c r="I51" s="386">
        <v>5727</v>
      </c>
      <c r="J51" s="389">
        <f>(G49-I51)/G49*100</f>
        <v>4.9776007964161275</v>
      </c>
      <c r="K51" s="9"/>
      <c r="L51" s="9"/>
      <c r="M51" s="9"/>
      <c r="N51" s="9"/>
      <c r="O51" s="9"/>
      <c r="P51" s="9"/>
      <c r="Q51" s="9"/>
    </row>
    <row r="52" spans="1:17" s="7" customFormat="1" ht="28.5" customHeight="1">
      <c r="A52" s="642"/>
      <c r="B52" s="416"/>
      <c r="C52" s="440" t="s">
        <v>61</v>
      </c>
      <c r="D52" s="441"/>
      <c r="E52" s="476"/>
      <c r="F52" s="432"/>
      <c r="G52" s="647"/>
      <c r="H52" s="648"/>
      <c r="I52" s="386"/>
      <c r="J52" s="386"/>
      <c r="K52" s="9"/>
      <c r="L52" s="9"/>
      <c r="M52" s="9"/>
      <c r="N52" s="9"/>
      <c r="O52" s="9"/>
      <c r="P52" s="9"/>
      <c r="Q52" s="9"/>
    </row>
    <row r="53" spans="1:17" s="7" customFormat="1" ht="26.25" customHeight="1">
      <c r="A53" s="640">
        <f>A48+1</f>
        <v>22</v>
      </c>
      <c r="B53" s="414" t="s">
        <v>525</v>
      </c>
      <c r="C53" s="505" t="s">
        <v>698</v>
      </c>
      <c r="D53" s="506"/>
      <c r="E53" s="448" t="s">
        <v>542</v>
      </c>
      <c r="F53" s="431">
        <v>92</v>
      </c>
      <c r="G53" s="649" t="s">
        <v>93</v>
      </c>
      <c r="H53" s="650"/>
      <c r="I53" s="387"/>
      <c r="J53" s="387"/>
      <c r="K53" s="9"/>
      <c r="L53" s="9"/>
      <c r="M53" s="9"/>
      <c r="N53" s="9"/>
      <c r="O53" s="9"/>
      <c r="P53" s="9"/>
      <c r="Q53" s="9"/>
    </row>
    <row r="54" spans="1:17" s="7" customFormat="1" ht="21" customHeight="1">
      <c r="A54" s="641"/>
      <c r="B54" s="415"/>
      <c r="C54" s="428" t="s">
        <v>553</v>
      </c>
      <c r="D54" s="429"/>
      <c r="E54" s="448"/>
      <c r="F54" s="431"/>
      <c r="G54" s="643">
        <v>7410</v>
      </c>
      <c r="H54" s="644"/>
      <c r="I54" s="386"/>
      <c r="J54" s="386"/>
      <c r="K54" s="9"/>
      <c r="L54" s="9"/>
      <c r="M54" s="9"/>
      <c r="N54" s="9"/>
      <c r="O54" s="9"/>
      <c r="P54" s="9"/>
      <c r="Q54" s="9"/>
    </row>
    <row r="55" spans="1:17" s="7" customFormat="1" ht="42.75" customHeight="1">
      <c r="A55" s="641"/>
      <c r="B55" s="415"/>
      <c r="C55" s="428" t="s">
        <v>349</v>
      </c>
      <c r="D55" s="429"/>
      <c r="E55" s="448"/>
      <c r="F55" s="431"/>
      <c r="G55" s="645"/>
      <c r="H55" s="646"/>
      <c r="I55" s="386"/>
      <c r="J55" s="386"/>
      <c r="K55" s="9"/>
      <c r="L55" s="9"/>
      <c r="M55" s="9"/>
      <c r="N55" s="9"/>
      <c r="O55" s="9"/>
      <c r="P55" s="9"/>
      <c r="Q55" s="9"/>
    </row>
    <row r="56" spans="1:17" s="7" customFormat="1" ht="42.75" customHeight="1">
      <c r="A56" s="641"/>
      <c r="B56" s="415"/>
      <c r="C56" s="428" t="s">
        <v>197</v>
      </c>
      <c r="D56" s="429"/>
      <c r="E56" s="448"/>
      <c r="F56" s="431"/>
      <c r="G56" s="645"/>
      <c r="H56" s="646"/>
      <c r="I56" s="386">
        <v>7040</v>
      </c>
      <c r="J56" s="389">
        <f>(G54-I56)/G54*100</f>
        <v>4.9932523616734139</v>
      </c>
      <c r="K56" s="9"/>
      <c r="L56" s="9"/>
      <c r="M56" s="9"/>
      <c r="N56" s="9"/>
      <c r="O56" s="9"/>
      <c r="P56" s="9"/>
      <c r="Q56" s="9"/>
    </row>
    <row r="57" spans="1:17" s="7" customFormat="1" ht="42.75" customHeight="1">
      <c r="A57" s="641"/>
      <c r="B57" s="415"/>
      <c r="C57" s="596" t="s">
        <v>43</v>
      </c>
      <c r="D57" s="597"/>
      <c r="E57" s="448"/>
      <c r="F57" s="431"/>
      <c r="G57" s="645"/>
      <c r="H57" s="646"/>
      <c r="I57" s="386"/>
      <c r="J57" s="386"/>
      <c r="K57" s="9"/>
      <c r="L57" s="9"/>
      <c r="M57" s="9"/>
      <c r="N57" s="9"/>
      <c r="O57" s="9"/>
      <c r="P57" s="9"/>
      <c r="Q57" s="9"/>
    </row>
    <row r="58" spans="1:17" s="7" customFormat="1" ht="30" customHeight="1">
      <c r="A58" s="641"/>
      <c r="B58" s="415"/>
      <c r="C58" s="440" t="s">
        <v>61</v>
      </c>
      <c r="D58" s="441"/>
      <c r="E58" s="448"/>
      <c r="F58" s="431"/>
      <c r="G58" s="645"/>
      <c r="H58" s="646"/>
      <c r="I58" s="386"/>
      <c r="J58" s="386"/>
      <c r="K58" s="9"/>
      <c r="L58" s="9"/>
      <c r="M58" s="9"/>
      <c r="N58" s="9"/>
      <c r="O58" s="9"/>
      <c r="P58" s="9"/>
      <c r="Q58" s="9"/>
    </row>
    <row r="59" spans="1:17" s="7" customFormat="1" ht="22.5" customHeight="1">
      <c r="A59" s="640">
        <f>A53+1</f>
        <v>23</v>
      </c>
      <c r="B59" s="414" t="s">
        <v>199</v>
      </c>
      <c r="C59" s="505" t="s">
        <v>699</v>
      </c>
      <c r="D59" s="506"/>
      <c r="E59" s="447" t="s">
        <v>211</v>
      </c>
      <c r="F59" s="430">
        <v>92</v>
      </c>
      <c r="G59" s="649" t="s">
        <v>93</v>
      </c>
      <c r="H59" s="650"/>
      <c r="I59" s="387"/>
      <c r="J59" s="387"/>
      <c r="K59" s="9"/>
      <c r="L59" s="9"/>
      <c r="M59" s="9"/>
      <c r="N59" s="9"/>
      <c r="O59" s="9"/>
      <c r="P59" s="9"/>
      <c r="Q59" s="9"/>
    </row>
    <row r="60" spans="1:17" s="7" customFormat="1" ht="21" customHeight="1">
      <c r="A60" s="641"/>
      <c r="B60" s="415"/>
      <c r="C60" s="428" t="s">
        <v>426</v>
      </c>
      <c r="D60" s="429"/>
      <c r="E60" s="448"/>
      <c r="F60" s="431"/>
      <c r="G60" s="643">
        <v>2690</v>
      </c>
      <c r="H60" s="644"/>
      <c r="I60" s="386"/>
      <c r="J60" s="386"/>
      <c r="K60" s="9"/>
      <c r="L60" s="9"/>
      <c r="M60" s="9"/>
      <c r="N60" s="9"/>
      <c r="O60" s="9"/>
      <c r="P60" s="9"/>
      <c r="Q60" s="9"/>
    </row>
    <row r="61" spans="1:17" s="7" customFormat="1" ht="43.5" customHeight="1">
      <c r="A61" s="641"/>
      <c r="B61" s="415"/>
      <c r="C61" s="428" t="s">
        <v>198</v>
      </c>
      <c r="D61" s="429"/>
      <c r="E61" s="448"/>
      <c r="F61" s="431"/>
      <c r="G61" s="645"/>
      <c r="H61" s="646"/>
      <c r="I61" s="386">
        <v>2555</v>
      </c>
      <c r="J61" s="389">
        <f>(G60-I61)/G60*100</f>
        <v>5.0185873605947959</v>
      </c>
      <c r="K61" s="9"/>
      <c r="L61" s="9"/>
      <c r="M61" s="9"/>
      <c r="N61" s="9"/>
      <c r="O61" s="9"/>
      <c r="P61" s="9"/>
      <c r="Q61" s="9"/>
    </row>
    <row r="62" spans="1:17" s="7" customFormat="1" ht="29.25" customHeight="1">
      <c r="A62" s="642"/>
      <c r="B62" s="416"/>
      <c r="C62" s="440" t="s">
        <v>552</v>
      </c>
      <c r="D62" s="441"/>
      <c r="E62" s="476"/>
      <c r="F62" s="432"/>
      <c r="G62" s="647"/>
      <c r="H62" s="648"/>
      <c r="I62" s="386"/>
      <c r="J62" s="386"/>
      <c r="K62" s="9"/>
      <c r="L62" s="9"/>
      <c r="M62" s="9"/>
      <c r="N62" s="9"/>
      <c r="O62" s="9"/>
      <c r="P62" s="9"/>
      <c r="Q62" s="9"/>
    </row>
    <row r="63" spans="1:17" s="7" customFormat="1" ht="32.25" customHeight="1">
      <c r="A63" s="640">
        <f>A59+1</f>
        <v>24</v>
      </c>
      <c r="B63" s="414" t="s">
        <v>200</v>
      </c>
      <c r="C63" s="505" t="s">
        <v>700</v>
      </c>
      <c r="D63" s="506"/>
      <c r="E63" s="447" t="s">
        <v>211</v>
      </c>
      <c r="F63" s="430">
        <v>92</v>
      </c>
      <c r="G63" s="649" t="s">
        <v>93</v>
      </c>
      <c r="H63" s="650"/>
      <c r="I63" s="387"/>
      <c r="J63" s="387"/>
      <c r="K63" s="9"/>
      <c r="L63" s="9"/>
      <c r="M63" s="9"/>
      <c r="N63" s="9"/>
      <c r="O63" s="9"/>
      <c r="P63" s="9"/>
      <c r="Q63" s="9"/>
    </row>
    <row r="64" spans="1:17" s="7" customFormat="1" ht="21" customHeight="1">
      <c r="A64" s="641"/>
      <c r="B64" s="415"/>
      <c r="C64" s="428" t="s">
        <v>426</v>
      </c>
      <c r="D64" s="429"/>
      <c r="E64" s="448"/>
      <c r="F64" s="431"/>
      <c r="G64" s="643">
        <v>4075</v>
      </c>
      <c r="H64" s="644"/>
      <c r="I64" s="386"/>
      <c r="J64" s="386"/>
      <c r="K64" s="9"/>
      <c r="L64" s="9"/>
      <c r="M64" s="9"/>
      <c r="N64" s="9"/>
      <c r="O64" s="9"/>
      <c r="P64" s="9"/>
      <c r="Q64" s="9"/>
    </row>
    <row r="65" spans="1:17" s="7" customFormat="1" ht="45.75" customHeight="1">
      <c r="A65" s="641"/>
      <c r="B65" s="415"/>
      <c r="C65" s="428" t="s">
        <v>198</v>
      </c>
      <c r="D65" s="429"/>
      <c r="E65" s="448"/>
      <c r="F65" s="431"/>
      <c r="G65" s="645"/>
      <c r="H65" s="646"/>
      <c r="I65" s="386"/>
      <c r="J65" s="386"/>
      <c r="K65" s="9"/>
      <c r="L65" s="9"/>
      <c r="M65" s="9"/>
      <c r="N65" s="9"/>
      <c r="O65" s="9"/>
      <c r="P65" s="9"/>
      <c r="Q65" s="9"/>
    </row>
    <row r="66" spans="1:17" s="7" customFormat="1" ht="26.25" customHeight="1">
      <c r="A66" s="641"/>
      <c r="B66" s="415"/>
      <c r="C66" s="495" t="s">
        <v>45</v>
      </c>
      <c r="D66" s="496"/>
      <c r="E66" s="448"/>
      <c r="F66" s="431"/>
      <c r="G66" s="645"/>
      <c r="H66" s="646"/>
      <c r="I66" s="386">
        <v>3870</v>
      </c>
      <c r="J66" s="389">
        <f>(G64-I66)/G64*100</f>
        <v>5.0306748466257671</v>
      </c>
      <c r="K66" s="9"/>
      <c r="L66" s="9"/>
      <c r="M66" s="9"/>
      <c r="N66" s="9"/>
      <c r="O66" s="9"/>
      <c r="P66" s="9"/>
      <c r="Q66" s="9"/>
    </row>
    <row r="67" spans="1:17" s="7" customFormat="1" ht="26.25" customHeight="1">
      <c r="A67" s="641"/>
      <c r="B67" s="415"/>
      <c r="C67" s="428" t="s">
        <v>552</v>
      </c>
      <c r="D67" s="429"/>
      <c r="E67" s="476"/>
      <c r="F67" s="432"/>
      <c r="G67" s="645"/>
      <c r="H67" s="646"/>
      <c r="I67" s="386"/>
      <c r="J67" s="386"/>
      <c r="K67" s="9"/>
      <c r="L67" s="9"/>
      <c r="M67" s="9"/>
      <c r="N67" s="9"/>
      <c r="O67" s="9"/>
      <c r="P67" s="9"/>
      <c r="Q67" s="9"/>
    </row>
    <row r="68" spans="1:17" s="7" customFormat="1" ht="63.75" customHeight="1">
      <c r="A68" s="640">
        <f>A63+1</f>
        <v>25</v>
      </c>
      <c r="B68" s="414" t="s">
        <v>853</v>
      </c>
      <c r="C68" s="505" t="s">
        <v>926</v>
      </c>
      <c r="D68" s="506"/>
      <c r="E68" s="447" t="s">
        <v>211</v>
      </c>
      <c r="F68" s="657">
        <v>92.5</v>
      </c>
      <c r="G68" s="649" t="s">
        <v>93</v>
      </c>
      <c r="H68" s="650"/>
      <c r="I68" s="387"/>
      <c r="J68" s="387"/>
      <c r="K68" s="9"/>
      <c r="L68" s="9"/>
      <c r="M68" s="9"/>
      <c r="N68" s="9"/>
      <c r="O68" s="9"/>
      <c r="P68" s="9"/>
      <c r="Q68" s="9"/>
    </row>
    <row r="69" spans="1:17" s="7" customFormat="1" ht="21" customHeight="1">
      <c r="A69" s="641"/>
      <c r="B69" s="415"/>
      <c r="C69" s="428" t="s">
        <v>551</v>
      </c>
      <c r="D69" s="429"/>
      <c r="E69" s="448"/>
      <c r="F69" s="657"/>
      <c r="G69" s="643">
        <v>3550</v>
      </c>
      <c r="H69" s="644"/>
      <c r="I69" s="386"/>
      <c r="J69" s="386"/>
      <c r="K69" s="9"/>
      <c r="L69" s="9"/>
      <c r="M69" s="9"/>
      <c r="N69" s="9"/>
      <c r="O69" s="9"/>
      <c r="P69" s="9"/>
      <c r="Q69" s="9"/>
    </row>
    <row r="70" spans="1:17" s="7" customFormat="1" ht="45" customHeight="1">
      <c r="A70" s="641"/>
      <c r="B70" s="415"/>
      <c r="C70" s="428" t="s">
        <v>198</v>
      </c>
      <c r="D70" s="429"/>
      <c r="E70" s="448"/>
      <c r="F70" s="657"/>
      <c r="G70" s="645"/>
      <c r="H70" s="646"/>
      <c r="I70" s="386"/>
      <c r="J70" s="386"/>
      <c r="K70" s="9"/>
      <c r="L70" s="9"/>
      <c r="M70" s="9"/>
      <c r="N70" s="9"/>
      <c r="O70" s="9"/>
      <c r="P70" s="9"/>
      <c r="Q70" s="9"/>
    </row>
    <row r="71" spans="1:17" s="7" customFormat="1" ht="41.25" customHeight="1">
      <c r="A71" s="641"/>
      <c r="B71" s="415"/>
      <c r="C71" s="428" t="s">
        <v>191</v>
      </c>
      <c r="D71" s="429"/>
      <c r="E71" s="448"/>
      <c r="F71" s="657"/>
      <c r="G71" s="645"/>
      <c r="H71" s="646"/>
      <c r="I71" s="386">
        <v>3370</v>
      </c>
      <c r="J71" s="389">
        <f>(G69-I71)/G69*100</f>
        <v>5.070422535211268</v>
      </c>
      <c r="K71" s="9"/>
      <c r="L71" s="9"/>
      <c r="M71" s="9"/>
      <c r="N71" s="9"/>
      <c r="O71" s="9"/>
      <c r="P71" s="9"/>
      <c r="Q71" s="9"/>
    </row>
    <row r="72" spans="1:17" s="7" customFormat="1" ht="26.25" customHeight="1">
      <c r="A72" s="641"/>
      <c r="B72" s="415"/>
      <c r="C72" s="495" t="s">
        <v>552</v>
      </c>
      <c r="D72" s="496"/>
      <c r="E72" s="476"/>
      <c r="F72" s="657"/>
      <c r="G72" s="645"/>
      <c r="H72" s="646"/>
      <c r="I72" s="386"/>
      <c r="J72" s="386"/>
      <c r="K72" s="9"/>
      <c r="L72" s="9"/>
      <c r="M72" s="9"/>
      <c r="N72" s="9"/>
      <c r="O72" s="9"/>
      <c r="P72" s="9"/>
      <c r="Q72" s="9"/>
    </row>
    <row r="73" spans="1:17" s="7" customFormat="1" ht="51.75" customHeight="1">
      <c r="A73" s="449" t="s">
        <v>100</v>
      </c>
      <c r="B73" s="449"/>
      <c r="C73" s="449"/>
      <c r="D73" s="449"/>
      <c r="E73" s="449"/>
      <c r="F73" s="449"/>
      <c r="G73" s="449"/>
      <c r="H73" s="449"/>
      <c r="I73" s="78"/>
      <c r="J73" s="78"/>
      <c r="K73" s="9"/>
      <c r="L73" s="9"/>
      <c r="M73" s="9"/>
      <c r="N73" s="9"/>
      <c r="O73" s="9"/>
      <c r="P73" s="9"/>
      <c r="Q73" s="9"/>
    </row>
    <row r="74" spans="1:17" s="11" customFormat="1" ht="21" customHeight="1">
      <c r="A74" s="662" t="s">
        <v>469</v>
      </c>
      <c r="B74" s="663"/>
      <c r="C74" s="663"/>
      <c r="D74" s="663"/>
      <c r="E74" s="663"/>
      <c r="F74" s="663"/>
      <c r="G74" s="663"/>
      <c r="H74" s="664"/>
      <c r="I74" s="385"/>
      <c r="J74" s="385"/>
      <c r="K74" s="9"/>
      <c r="L74" s="21"/>
      <c r="M74" s="21"/>
      <c r="N74" s="21"/>
      <c r="O74" s="21"/>
      <c r="P74" s="21"/>
      <c r="Q74" s="21"/>
    </row>
    <row r="75" spans="1:17" s="7" customFormat="1" ht="114.75" customHeight="1">
      <c r="A75" s="83">
        <f>A68+1</f>
        <v>26</v>
      </c>
      <c r="B75" s="160" t="s">
        <v>470</v>
      </c>
      <c r="C75" s="474" t="s">
        <v>942</v>
      </c>
      <c r="D75" s="475"/>
      <c r="E75" s="453" t="s">
        <v>529</v>
      </c>
      <c r="F75" s="125">
        <v>100</v>
      </c>
      <c r="G75" s="125" t="s">
        <v>92</v>
      </c>
      <c r="H75" s="153">
        <v>577</v>
      </c>
      <c r="I75" s="153">
        <v>547</v>
      </c>
      <c r="J75" s="231">
        <f t="shared" ref="J75:J84" si="2">(H75-I75)/H75*100</f>
        <v>5.1993067590987865</v>
      </c>
      <c r="K75" s="9"/>
      <c r="L75" s="9"/>
      <c r="M75" s="9"/>
      <c r="N75" s="9"/>
      <c r="O75" s="9"/>
      <c r="P75" s="9"/>
      <c r="Q75" s="9"/>
    </row>
    <row r="76" spans="1:17" s="7" customFormat="1" ht="114.75" customHeight="1">
      <c r="A76" s="88">
        <f>A75+1</f>
        <v>27</v>
      </c>
      <c r="B76" s="161" t="s">
        <v>526</v>
      </c>
      <c r="C76" s="495" t="s">
        <v>927</v>
      </c>
      <c r="D76" s="496"/>
      <c r="E76" s="454"/>
      <c r="F76" s="154" t="s">
        <v>733</v>
      </c>
      <c r="G76" s="127" t="s">
        <v>92</v>
      </c>
      <c r="H76" s="155">
        <v>577</v>
      </c>
      <c r="I76" s="155">
        <v>547</v>
      </c>
      <c r="J76" s="231">
        <f t="shared" si="2"/>
        <v>5.1993067590987865</v>
      </c>
      <c r="K76" s="9"/>
      <c r="L76" s="9"/>
      <c r="M76" s="9"/>
      <c r="N76" s="9"/>
      <c r="O76" s="9"/>
      <c r="P76" s="9"/>
      <c r="Q76" s="9"/>
    </row>
    <row r="77" spans="1:17" s="7" customFormat="1" ht="114.75" customHeight="1">
      <c r="A77" s="88">
        <f>A76+1</f>
        <v>28</v>
      </c>
      <c r="B77" s="161" t="s">
        <v>527</v>
      </c>
      <c r="C77" s="495" t="s">
        <v>928</v>
      </c>
      <c r="D77" s="496"/>
      <c r="E77" s="455"/>
      <c r="F77" s="127">
        <v>101</v>
      </c>
      <c r="G77" s="127" t="s">
        <v>92</v>
      </c>
      <c r="H77" s="155">
        <v>577</v>
      </c>
      <c r="I77" s="155">
        <v>547</v>
      </c>
      <c r="J77" s="231">
        <f t="shared" si="2"/>
        <v>5.1993067590987865</v>
      </c>
      <c r="K77" s="9"/>
      <c r="L77" s="9"/>
      <c r="M77" s="9"/>
      <c r="N77" s="9"/>
      <c r="O77" s="9"/>
      <c r="P77" s="9"/>
      <c r="Q77" s="9"/>
    </row>
    <row r="78" spans="1:17" s="7" customFormat="1" ht="114.75" customHeight="1">
      <c r="A78" s="83">
        <f>A77+1</f>
        <v>29</v>
      </c>
      <c r="B78" s="172" t="s">
        <v>533</v>
      </c>
      <c r="C78" s="474" t="s">
        <v>929</v>
      </c>
      <c r="D78" s="475"/>
      <c r="E78" s="454" t="s">
        <v>530</v>
      </c>
      <c r="F78" s="156">
        <v>100</v>
      </c>
      <c r="G78" s="156" t="s">
        <v>92</v>
      </c>
      <c r="H78" s="153">
        <v>577</v>
      </c>
      <c r="I78" s="153">
        <v>547</v>
      </c>
      <c r="J78" s="231">
        <f t="shared" si="2"/>
        <v>5.1993067590987865</v>
      </c>
      <c r="K78" s="9"/>
      <c r="L78" s="9"/>
      <c r="M78" s="9"/>
      <c r="N78" s="9"/>
      <c r="O78" s="9"/>
      <c r="P78" s="9"/>
      <c r="Q78" s="9"/>
    </row>
    <row r="79" spans="1:17" s="7" customFormat="1" ht="114.75" customHeight="1">
      <c r="A79" s="88">
        <f>A78+1</f>
        <v>30</v>
      </c>
      <c r="B79" s="163" t="s">
        <v>532</v>
      </c>
      <c r="C79" s="495" t="s">
        <v>930</v>
      </c>
      <c r="D79" s="496"/>
      <c r="E79" s="454"/>
      <c r="F79" s="154" t="s">
        <v>733</v>
      </c>
      <c r="G79" s="127" t="s">
        <v>92</v>
      </c>
      <c r="H79" s="155">
        <v>577</v>
      </c>
      <c r="I79" s="155">
        <v>547</v>
      </c>
      <c r="J79" s="231">
        <f t="shared" si="2"/>
        <v>5.1993067590987865</v>
      </c>
      <c r="K79" s="9"/>
      <c r="L79" s="9"/>
      <c r="M79" s="9"/>
      <c r="N79" s="9"/>
      <c r="O79" s="9"/>
      <c r="P79" s="9"/>
      <c r="Q79" s="9"/>
    </row>
    <row r="80" spans="1:17" s="7" customFormat="1" ht="114.75" customHeight="1">
      <c r="A80" s="109">
        <f>A79+1</f>
        <v>31</v>
      </c>
      <c r="B80" s="173" t="s">
        <v>531</v>
      </c>
      <c r="C80" s="530" t="s">
        <v>931</v>
      </c>
      <c r="D80" s="531"/>
      <c r="E80" s="455"/>
      <c r="F80" s="157">
        <v>100.5</v>
      </c>
      <c r="G80" s="157" t="s">
        <v>92</v>
      </c>
      <c r="H80" s="158">
        <v>577</v>
      </c>
      <c r="I80" s="158">
        <v>547</v>
      </c>
      <c r="J80" s="231">
        <f t="shared" si="2"/>
        <v>5.1993067590987865</v>
      </c>
      <c r="K80" s="9"/>
      <c r="L80" s="9"/>
      <c r="M80" s="9"/>
      <c r="N80" s="9"/>
      <c r="O80" s="9"/>
      <c r="P80" s="9"/>
      <c r="Q80" s="9"/>
    </row>
    <row r="81" spans="1:17" s="7" customFormat="1" ht="69.75" customHeight="1">
      <c r="A81" s="88">
        <f t="shared" ref="A81:A86" si="3">A80+1</f>
        <v>32</v>
      </c>
      <c r="B81" s="163" t="s">
        <v>528</v>
      </c>
      <c r="C81" s="495" t="s">
        <v>932</v>
      </c>
      <c r="D81" s="496"/>
      <c r="E81" s="453" t="s">
        <v>432</v>
      </c>
      <c r="F81" s="127">
        <v>25</v>
      </c>
      <c r="G81" s="127" t="s">
        <v>92</v>
      </c>
      <c r="H81" s="155">
        <v>129</v>
      </c>
      <c r="I81" s="155">
        <v>122</v>
      </c>
      <c r="J81" s="231">
        <f t="shared" si="2"/>
        <v>5.4263565891472867</v>
      </c>
      <c r="K81" s="9"/>
      <c r="L81" s="9"/>
      <c r="M81" s="9"/>
      <c r="N81" s="9"/>
      <c r="O81" s="9"/>
      <c r="P81" s="9"/>
      <c r="Q81" s="9"/>
    </row>
    <row r="82" spans="1:17" s="7" customFormat="1" ht="26.25" customHeight="1">
      <c r="A82" s="88">
        <f t="shared" si="3"/>
        <v>33</v>
      </c>
      <c r="B82" s="163" t="s">
        <v>750</v>
      </c>
      <c r="C82" s="495" t="s">
        <v>933</v>
      </c>
      <c r="D82" s="496"/>
      <c r="E82" s="454"/>
      <c r="F82" s="127">
        <v>100</v>
      </c>
      <c r="G82" s="127" t="s">
        <v>735</v>
      </c>
      <c r="H82" s="155">
        <v>1144</v>
      </c>
      <c r="I82" s="155">
        <v>1084</v>
      </c>
      <c r="J82" s="231">
        <f t="shared" si="2"/>
        <v>5.244755244755245</v>
      </c>
      <c r="K82" s="9"/>
      <c r="L82" s="9"/>
      <c r="M82" s="9"/>
      <c r="N82" s="9"/>
      <c r="O82" s="9"/>
      <c r="P82" s="9"/>
      <c r="Q82" s="9"/>
    </row>
    <row r="83" spans="1:17" s="7" customFormat="1" ht="26.25" customHeight="1">
      <c r="A83" s="88">
        <f t="shared" si="3"/>
        <v>34</v>
      </c>
      <c r="B83" s="163" t="s">
        <v>751</v>
      </c>
      <c r="C83" s="495" t="s">
        <v>934</v>
      </c>
      <c r="D83" s="496"/>
      <c r="E83" s="454"/>
      <c r="F83" s="154" t="s">
        <v>733</v>
      </c>
      <c r="G83" s="127" t="s">
        <v>735</v>
      </c>
      <c r="H83" s="155">
        <v>1144</v>
      </c>
      <c r="I83" s="155">
        <v>1084</v>
      </c>
      <c r="J83" s="231">
        <f t="shared" si="2"/>
        <v>5.244755244755245</v>
      </c>
      <c r="K83" s="9"/>
      <c r="L83" s="9"/>
      <c r="M83" s="9"/>
      <c r="N83" s="9"/>
      <c r="O83" s="9"/>
      <c r="P83" s="9"/>
      <c r="Q83" s="9"/>
    </row>
    <row r="84" spans="1:17" s="7" customFormat="1" ht="26.25" customHeight="1">
      <c r="A84" s="88">
        <f t="shared" si="3"/>
        <v>35</v>
      </c>
      <c r="B84" s="163" t="s">
        <v>752</v>
      </c>
      <c r="C84" s="495" t="s">
        <v>935</v>
      </c>
      <c r="D84" s="496"/>
      <c r="E84" s="454"/>
      <c r="F84" s="127">
        <v>101</v>
      </c>
      <c r="G84" s="127" t="s">
        <v>735</v>
      </c>
      <c r="H84" s="155">
        <v>1144</v>
      </c>
      <c r="I84" s="155">
        <v>1084</v>
      </c>
      <c r="J84" s="231">
        <f t="shared" si="2"/>
        <v>5.244755244755245</v>
      </c>
      <c r="K84" s="9"/>
      <c r="L84" s="9"/>
      <c r="M84" s="9"/>
      <c r="N84" s="9"/>
      <c r="O84" s="9"/>
      <c r="P84" s="9"/>
      <c r="Q84" s="9"/>
    </row>
    <row r="85" spans="1:17" s="7" customFormat="1" ht="51" customHeight="1">
      <c r="A85" s="109">
        <f t="shared" si="3"/>
        <v>36</v>
      </c>
      <c r="B85" s="162" t="s">
        <v>308</v>
      </c>
      <c r="C85" s="530" t="s">
        <v>936</v>
      </c>
      <c r="D85" s="531"/>
      <c r="E85" s="455"/>
      <c r="F85" s="157">
        <v>25</v>
      </c>
      <c r="G85" s="157" t="s">
        <v>92</v>
      </c>
      <c r="H85" s="159"/>
      <c r="I85" s="159"/>
      <c r="J85" s="159"/>
      <c r="K85" s="9"/>
      <c r="L85" s="9"/>
      <c r="M85" s="9"/>
      <c r="N85" s="9"/>
      <c r="O85" s="9"/>
      <c r="P85" s="9"/>
      <c r="Q85" s="9"/>
    </row>
    <row r="86" spans="1:17" s="7" customFormat="1" ht="24.75" customHeight="1">
      <c r="A86" s="654">
        <f t="shared" si="3"/>
        <v>37</v>
      </c>
      <c r="B86" s="414" t="s">
        <v>768</v>
      </c>
      <c r="C86" s="505" t="s">
        <v>937</v>
      </c>
      <c r="D86" s="506"/>
      <c r="E86" s="453" t="s">
        <v>433</v>
      </c>
      <c r="F86" s="450">
        <v>100</v>
      </c>
      <c r="G86" s="649" t="s">
        <v>93</v>
      </c>
      <c r="H86" s="650"/>
      <c r="I86" s="387"/>
      <c r="J86" s="387"/>
      <c r="K86" s="9"/>
      <c r="L86" s="9"/>
      <c r="M86" s="9"/>
      <c r="N86" s="9"/>
      <c r="O86" s="9"/>
      <c r="P86" s="9"/>
      <c r="Q86" s="9"/>
    </row>
    <row r="87" spans="1:17" s="7" customFormat="1" ht="63.75" customHeight="1">
      <c r="A87" s="654"/>
      <c r="B87" s="415"/>
      <c r="C87" s="428" t="s">
        <v>854</v>
      </c>
      <c r="D87" s="429"/>
      <c r="E87" s="454"/>
      <c r="F87" s="451"/>
      <c r="G87" s="672">
        <v>4037</v>
      </c>
      <c r="H87" s="673"/>
      <c r="I87" s="388"/>
      <c r="J87" s="388"/>
      <c r="K87" s="9"/>
      <c r="L87" s="9"/>
      <c r="M87" s="9"/>
      <c r="N87" s="9"/>
      <c r="O87" s="9"/>
      <c r="P87" s="9"/>
      <c r="Q87" s="9"/>
    </row>
    <row r="88" spans="1:17" s="7" customFormat="1" ht="42.75" customHeight="1">
      <c r="A88" s="654"/>
      <c r="B88" s="415"/>
      <c r="C88" s="428" t="s">
        <v>465</v>
      </c>
      <c r="D88" s="429"/>
      <c r="E88" s="454"/>
      <c r="F88" s="451"/>
      <c r="G88" s="674"/>
      <c r="H88" s="675"/>
      <c r="I88" s="388">
        <v>3837</v>
      </c>
      <c r="J88" s="389">
        <f>(G87-I88)/G87*100</f>
        <v>4.9541738915035918</v>
      </c>
      <c r="K88" s="9"/>
      <c r="L88" s="9"/>
      <c r="M88" s="9"/>
      <c r="N88" s="9"/>
      <c r="O88" s="9"/>
      <c r="P88" s="9"/>
      <c r="Q88" s="9"/>
    </row>
    <row r="89" spans="1:17" s="7" customFormat="1" ht="21.75" customHeight="1">
      <c r="A89" s="654"/>
      <c r="B89" s="415"/>
      <c r="C89" s="428" t="s">
        <v>734</v>
      </c>
      <c r="D89" s="429"/>
      <c r="E89" s="454"/>
      <c r="F89" s="451"/>
      <c r="G89" s="674"/>
      <c r="H89" s="675"/>
      <c r="I89" s="388"/>
      <c r="J89" s="388"/>
      <c r="K89" s="9"/>
      <c r="L89" s="9"/>
      <c r="M89" s="9"/>
      <c r="N89" s="9"/>
      <c r="O89" s="9"/>
      <c r="P89" s="9"/>
      <c r="Q89" s="9"/>
    </row>
    <row r="90" spans="1:17" s="7" customFormat="1" ht="21.75" customHeight="1">
      <c r="A90" s="654"/>
      <c r="B90" s="415"/>
      <c r="C90" s="460" t="s">
        <v>61</v>
      </c>
      <c r="D90" s="461"/>
      <c r="E90" s="455"/>
      <c r="F90" s="452"/>
      <c r="G90" s="676"/>
      <c r="H90" s="677"/>
      <c r="I90" s="388"/>
      <c r="J90" s="388"/>
      <c r="K90" s="9"/>
      <c r="L90" s="9"/>
      <c r="M90" s="9"/>
      <c r="N90" s="9"/>
      <c r="O90" s="9"/>
      <c r="P90" s="9"/>
      <c r="Q90" s="9"/>
    </row>
    <row r="91" spans="1:17" s="7" customFormat="1" ht="21" customHeight="1">
      <c r="A91" s="654">
        <f>A86+1</f>
        <v>38</v>
      </c>
      <c r="B91" s="414" t="s">
        <v>769</v>
      </c>
      <c r="C91" s="505" t="s">
        <v>938</v>
      </c>
      <c r="D91" s="506"/>
      <c r="E91" s="453" t="s">
        <v>433</v>
      </c>
      <c r="F91" s="729" t="s">
        <v>733</v>
      </c>
      <c r="G91" s="649" t="s">
        <v>93</v>
      </c>
      <c r="H91" s="650"/>
      <c r="I91" s="387"/>
      <c r="J91" s="387"/>
      <c r="K91" s="9"/>
      <c r="L91" s="9"/>
      <c r="M91" s="9"/>
      <c r="N91" s="9"/>
      <c r="O91" s="9"/>
      <c r="P91" s="9"/>
      <c r="Q91" s="9"/>
    </row>
    <row r="92" spans="1:17" s="7" customFormat="1" ht="65.25" customHeight="1">
      <c r="A92" s="654"/>
      <c r="B92" s="415"/>
      <c r="C92" s="428" t="s">
        <v>855</v>
      </c>
      <c r="D92" s="429"/>
      <c r="E92" s="454"/>
      <c r="F92" s="730"/>
      <c r="G92" s="672">
        <v>4037</v>
      </c>
      <c r="H92" s="673"/>
      <c r="I92" s="388"/>
      <c r="J92" s="388"/>
      <c r="K92" s="9"/>
      <c r="L92" s="9"/>
      <c r="M92" s="9"/>
      <c r="N92" s="9"/>
      <c r="O92" s="9"/>
      <c r="P92" s="9"/>
      <c r="Q92" s="9"/>
    </row>
    <row r="93" spans="1:17" s="7" customFormat="1" ht="51" customHeight="1">
      <c r="A93" s="654"/>
      <c r="B93" s="415"/>
      <c r="C93" s="428" t="s">
        <v>465</v>
      </c>
      <c r="D93" s="429"/>
      <c r="E93" s="454"/>
      <c r="F93" s="730"/>
      <c r="G93" s="674"/>
      <c r="H93" s="675"/>
      <c r="I93" s="388">
        <v>3837</v>
      </c>
      <c r="J93" s="389">
        <f>(G92-I93)/G92*100</f>
        <v>4.9541738915035918</v>
      </c>
      <c r="K93" s="9"/>
      <c r="L93" s="9"/>
      <c r="M93" s="9"/>
      <c r="N93" s="9"/>
      <c r="O93" s="9"/>
      <c r="P93" s="9"/>
      <c r="Q93" s="9"/>
    </row>
    <row r="94" spans="1:17" s="7" customFormat="1" ht="24.75" customHeight="1">
      <c r="A94" s="654"/>
      <c r="B94" s="415"/>
      <c r="C94" s="428" t="s">
        <v>736</v>
      </c>
      <c r="D94" s="429"/>
      <c r="E94" s="454"/>
      <c r="F94" s="730"/>
      <c r="G94" s="674"/>
      <c r="H94" s="675"/>
      <c r="I94" s="388"/>
      <c r="J94" s="388"/>
      <c r="K94" s="9"/>
      <c r="L94" s="9"/>
      <c r="M94" s="9"/>
      <c r="N94" s="9"/>
      <c r="O94" s="9"/>
      <c r="P94" s="9"/>
      <c r="Q94" s="9"/>
    </row>
    <row r="95" spans="1:17" s="7" customFormat="1" ht="24.75" customHeight="1">
      <c r="A95" s="654"/>
      <c r="B95" s="415"/>
      <c r="C95" s="460" t="s">
        <v>61</v>
      </c>
      <c r="D95" s="461"/>
      <c r="E95" s="455"/>
      <c r="F95" s="731"/>
      <c r="G95" s="676"/>
      <c r="H95" s="677"/>
      <c r="I95" s="388"/>
      <c r="J95" s="388"/>
      <c r="K95" s="9"/>
      <c r="L95" s="9"/>
      <c r="M95" s="9"/>
      <c r="N95" s="9"/>
      <c r="O95" s="9"/>
      <c r="P95" s="9"/>
      <c r="Q95" s="9"/>
    </row>
    <row r="96" spans="1:17" s="7" customFormat="1" ht="26.25" customHeight="1">
      <c r="A96" s="654">
        <f>A91+1</f>
        <v>39</v>
      </c>
      <c r="B96" s="414" t="s">
        <v>770</v>
      </c>
      <c r="C96" s="505" t="s">
        <v>939</v>
      </c>
      <c r="D96" s="506"/>
      <c r="E96" s="453" t="s">
        <v>433</v>
      </c>
      <c r="F96" s="450">
        <v>101</v>
      </c>
      <c r="G96" s="649" t="s">
        <v>93</v>
      </c>
      <c r="H96" s="650"/>
      <c r="I96" s="387"/>
      <c r="J96" s="387"/>
      <c r="K96" s="9"/>
      <c r="L96" s="9"/>
      <c r="M96" s="9"/>
      <c r="N96" s="9"/>
      <c r="O96" s="9"/>
      <c r="P96" s="9"/>
      <c r="Q96" s="9"/>
    </row>
    <row r="97" spans="1:17" s="7" customFormat="1" ht="63.75" customHeight="1">
      <c r="A97" s="654"/>
      <c r="B97" s="415"/>
      <c r="C97" s="428" t="s">
        <v>856</v>
      </c>
      <c r="D97" s="429"/>
      <c r="E97" s="454"/>
      <c r="F97" s="451"/>
      <c r="G97" s="672">
        <v>4037</v>
      </c>
      <c r="H97" s="673"/>
      <c r="I97" s="388"/>
      <c r="J97" s="388"/>
      <c r="K97" s="9"/>
      <c r="L97" s="9"/>
      <c r="M97" s="9"/>
      <c r="N97" s="9"/>
      <c r="O97" s="9"/>
      <c r="P97" s="9"/>
      <c r="Q97" s="9"/>
    </row>
    <row r="98" spans="1:17" s="7" customFormat="1" ht="45.75" customHeight="1">
      <c r="A98" s="654"/>
      <c r="B98" s="415"/>
      <c r="C98" s="428" t="s">
        <v>465</v>
      </c>
      <c r="D98" s="429"/>
      <c r="E98" s="454"/>
      <c r="F98" s="451"/>
      <c r="G98" s="674"/>
      <c r="H98" s="675"/>
      <c r="I98" s="388">
        <v>3837</v>
      </c>
      <c r="J98" s="389">
        <f>(G97-I98)/G97*100</f>
        <v>4.9541738915035918</v>
      </c>
      <c r="K98" s="9"/>
      <c r="L98" s="9"/>
      <c r="M98" s="9"/>
      <c r="N98" s="9"/>
      <c r="O98" s="9"/>
      <c r="P98" s="9"/>
      <c r="Q98" s="9"/>
    </row>
    <row r="99" spans="1:17" s="7" customFormat="1" ht="21.75" customHeight="1">
      <c r="A99" s="654"/>
      <c r="B99" s="415"/>
      <c r="C99" s="428" t="s">
        <v>737</v>
      </c>
      <c r="D99" s="429"/>
      <c r="E99" s="454"/>
      <c r="F99" s="451"/>
      <c r="G99" s="674"/>
      <c r="H99" s="675"/>
      <c r="I99" s="388"/>
      <c r="J99" s="388"/>
      <c r="K99" s="9"/>
      <c r="L99" s="9"/>
      <c r="M99" s="9"/>
      <c r="N99" s="9"/>
      <c r="O99" s="9"/>
      <c r="P99" s="9"/>
      <c r="Q99" s="9"/>
    </row>
    <row r="100" spans="1:17" s="7" customFormat="1" ht="21.75" customHeight="1">
      <c r="A100" s="654"/>
      <c r="B100" s="415"/>
      <c r="C100" s="460" t="s">
        <v>61</v>
      </c>
      <c r="D100" s="461"/>
      <c r="E100" s="455"/>
      <c r="F100" s="452"/>
      <c r="G100" s="676"/>
      <c r="H100" s="677"/>
      <c r="I100" s="388"/>
      <c r="J100" s="388"/>
      <c r="K100" s="9"/>
      <c r="L100" s="9"/>
      <c r="M100" s="9"/>
      <c r="N100" s="9"/>
      <c r="O100" s="9"/>
      <c r="P100" s="9"/>
      <c r="Q100" s="9"/>
    </row>
    <row r="101" spans="1:17" s="7" customFormat="1" ht="24" customHeight="1">
      <c r="A101" s="654">
        <f>A96+1</f>
        <v>40</v>
      </c>
      <c r="B101" s="414" t="s">
        <v>771</v>
      </c>
      <c r="C101" s="505" t="s">
        <v>940</v>
      </c>
      <c r="D101" s="506"/>
      <c r="E101" s="453" t="s">
        <v>530</v>
      </c>
      <c r="F101" s="450">
        <v>100</v>
      </c>
      <c r="G101" s="649" t="s">
        <v>93</v>
      </c>
      <c r="H101" s="650"/>
      <c r="I101" s="387"/>
      <c r="J101" s="387"/>
      <c r="K101" s="9"/>
      <c r="L101" s="9"/>
      <c r="M101" s="9"/>
      <c r="N101" s="9"/>
      <c r="O101" s="9"/>
      <c r="P101" s="9"/>
      <c r="Q101" s="9"/>
    </row>
    <row r="102" spans="1:17" s="7" customFormat="1" ht="63.75" customHeight="1">
      <c r="A102" s="654"/>
      <c r="B102" s="415"/>
      <c r="C102" s="428" t="s">
        <v>201</v>
      </c>
      <c r="D102" s="429"/>
      <c r="E102" s="454"/>
      <c r="F102" s="451"/>
      <c r="G102" s="672">
        <v>4037</v>
      </c>
      <c r="H102" s="673"/>
      <c r="I102" s="388"/>
      <c r="J102" s="388"/>
      <c r="K102" s="9"/>
      <c r="L102" s="9"/>
      <c r="M102" s="9"/>
      <c r="N102" s="9"/>
      <c r="O102" s="9"/>
      <c r="P102" s="9"/>
      <c r="Q102" s="9"/>
    </row>
    <row r="103" spans="1:17" s="7" customFormat="1" ht="21.75" customHeight="1">
      <c r="A103" s="654"/>
      <c r="B103" s="415"/>
      <c r="C103" s="428" t="s">
        <v>465</v>
      </c>
      <c r="D103" s="429"/>
      <c r="E103" s="454"/>
      <c r="F103" s="451"/>
      <c r="G103" s="674"/>
      <c r="H103" s="675"/>
      <c r="I103" s="388">
        <v>3837</v>
      </c>
      <c r="J103" s="389">
        <f>(G102-I103)/G102*100</f>
        <v>4.9541738915035918</v>
      </c>
      <c r="K103" s="9"/>
      <c r="L103" s="9"/>
      <c r="M103" s="9"/>
      <c r="N103" s="9"/>
      <c r="O103" s="9"/>
      <c r="P103" s="9"/>
      <c r="Q103" s="9"/>
    </row>
    <row r="104" spans="1:17" s="7" customFormat="1" ht="21.75" customHeight="1">
      <c r="A104" s="654"/>
      <c r="B104" s="415"/>
      <c r="C104" s="428" t="s">
        <v>734</v>
      </c>
      <c r="D104" s="429"/>
      <c r="E104" s="454"/>
      <c r="F104" s="451"/>
      <c r="G104" s="674"/>
      <c r="H104" s="675"/>
      <c r="I104" s="388"/>
      <c r="J104" s="388"/>
      <c r="K104" s="9"/>
      <c r="L104" s="9"/>
      <c r="M104" s="9"/>
      <c r="N104" s="9"/>
      <c r="O104" s="9"/>
      <c r="P104" s="9"/>
      <c r="Q104" s="9"/>
    </row>
    <row r="105" spans="1:17" s="7" customFormat="1" ht="21.75" customHeight="1">
      <c r="A105" s="654"/>
      <c r="B105" s="415"/>
      <c r="C105" s="460" t="s">
        <v>61</v>
      </c>
      <c r="D105" s="461"/>
      <c r="E105" s="455"/>
      <c r="F105" s="452"/>
      <c r="G105" s="676"/>
      <c r="H105" s="677"/>
      <c r="I105" s="388"/>
      <c r="J105" s="388"/>
      <c r="K105" s="9"/>
      <c r="L105" s="9"/>
      <c r="M105" s="9"/>
      <c r="N105" s="9"/>
      <c r="O105" s="9"/>
      <c r="P105" s="9"/>
      <c r="Q105" s="9"/>
    </row>
    <row r="106" spans="1:17" s="7" customFormat="1" ht="47.25" customHeight="1">
      <c r="A106" s="449" t="s">
        <v>100</v>
      </c>
      <c r="B106" s="449"/>
      <c r="C106" s="449"/>
      <c r="D106" s="449"/>
      <c r="E106" s="449"/>
      <c r="F106" s="449"/>
      <c r="G106" s="449"/>
      <c r="H106" s="449"/>
      <c r="I106" s="78"/>
      <c r="J106" s="78"/>
      <c r="K106" s="9"/>
      <c r="L106" s="9"/>
      <c r="M106" s="9"/>
      <c r="N106" s="9"/>
      <c r="O106" s="9"/>
      <c r="P106" s="9"/>
      <c r="Q106" s="9"/>
    </row>
    <row r="107" spans="1:17" s="7" customFormat="1" ht="23.25" customHeight="1">
      <c r="A107" s="630">
        <f>A101+1</f>
        <v>41</v>
      </c>
      <c r="B107" s="414" t="s">
        <v>772</v>
      </c>
      <c r="C107" s="505" t="s">
        <v>941</v>
      </c>
      <c r="D107" s="506"/>
      <c r="E107" s="453" t="s">
        <v>530</v>
      </c>
      <c r="F107" s="729" t="s">
        <v>733</v>
      </c>
      <c r="G107" s="649" t="s">
        <v>93</v>
      </c>
      <c r="H107" s="650"/>
      <c r="I107" s="387"/>
      <c r="J107" s="387"/>
      <c r="K107" s="9"/>
      <c r="L107" s="9"/>
      <c r="M107" s="9"/>
      <c r="N107" s="9"/>
      <c r="O107" s="9"/>
      <c r="P107" s="9"/>
      <c r="Q107" s="9"/>
    </row>
    <row r="108" spans="1:17" s="7" customFormat="1" ht="63.75" customHeight="1">
      <c r="A108" s="630"/>
      <c r="B108" s="415"/>
      <c r="C108" s="428" t="s">
        <v>202</v>
      </c>
      <c r="D108" s="429"/>
      <c r="E108" s="454"/>
      <c r="F108" s="730"/>
      <c r="G108" s="672">
        <v>4037</v>
      </c>
      <c r="H108" s="673"/>
      <c r="I108" s="388"/>
      <c r="J108" s="388"/>
      <c r="K108" s="9"/>
      <c r="L108" s="9"/>
      <c r="M108" s="9"/>
      <c r="N108" s="9"/>
      <c r="O108" s="9"/>
      <c r="P108" s="9"/>
      <c r="Q108" s="9"/>
    </row>
    <row r="109" spans="1:17" s="7" customFormat="1" ht="45" customHeight="1">
      <c r="A109" s="630"/>
      <c r="B109" s="415"/>
      <c r="C109" s="428" t="s">
        <v>465</v>
      </c>
      <c r="D109" s="429"/>
      <c r="E109" s="454"/>
      <c r="F109" s="730"/>
      <c r="G109" s="674"/>
      <c r="H109" s="675"/>
      <c r="I109" s="388">
        <v>3837</v>
      </c>
      <c r="J109" s="389">
        <f>(G108-I109)/G108*100</f>
        <v>4.9541738915035918</v>
      </c>
      <c r="K109" s="9"/>
      <c r="L109" s="9"/>
      <c r="M109" s="9"/>
      <c r="N109" s="9"/>
      <c r="O109" s="9"/>
      <c r="P109" s="9"/>
      <c r="Q109" s="9"/>
    </row>
    <row r="110" spans="1:17" s="7" customFormat="1" ht="21.75" customHeight="1">
      <c r="A110" s="630"/>
      <c r="B110" s="415"/>
      <c r="C110" s="428" t="s">
        <v>736</v>
      </c>
      <c r="D110" s="429"/>
      <c r="E110" s="454"/>
      <c r="F110" s="730"/>
      <c r="G110" s="674"/>
      <c r="H110" s="675"/>
      <c r="I110" s="388"/>
      <c r="J110" s="388"/>
      <c r="K110" s="9"/>
      <c r="L110" s="9"/>
      <c r="M110" s="9"/>
      <c r="N110" s="9"/>
      <c r="O110" s="9"/>
      <c r="P110" s="9"/>
      <c r="Q110" s="9"/>
    </row>
    <row r="111" spans="1:17" s="7" customFormat="1" ht="21.75" customHeight="1">
      <c r="A111" s="630"/>
      <c r="B111" s="415"/>
      <c r="C111" s="460" t="s">
        <v>61</v>
      </c>
      <c r="D111" s="461"/>
      <c r="E111" s="455"/>
      <c r="F111" s="731"/>
      <c r="G111" s="676"/>
      <c r="H111" s="677"/>
      <c r="I111" s="388"/>
      <c r="J111" s="388"/>
      <c r="K111" s="9"/>
      <c r="L111" s="9"/>
      <c r="M111" s="9"/>
      <c r="N111" s="9"/>
      <c r="O111" s="9"/>
      <c r="P111" s="9"/>
      <c r="Q111" s="9"/>
    </row>
    <row r="112" spans="1:17" s="7" customFormat="1" ht="27.75" customHeight="1">
      <c r="A112" s="630">
        <f>A107+1</f>
        <v>42</v>
      </c>
      <c r="B112" s="414" t="s">
        <v>773</v>
      </c>
      <c r="C112" s="505" t="s">
        <v>943</v>
      </c>
      <c r="D112" s="506"/>
      <c r="E112" s="453" t="s">
        <v>530</v>
      </c>
      <c r="F112" s="450">
        <v>101</v>
      </c>
      <c r="G112" s="649" t="s">
        <v>93</v>
      </c>
      <c r="H112" s="650"/>
      <c r="I112" s="387"/>
      <c r="J112" s="387"/>
      <c r="K112" s="9"/>
      <c r="L112" s="9"/>
      <c r="M112" s="9"/>
      <c r="N112" s="9"/>
      <c r="O112" s="9"/>
      <c r="P112" s="9"/>
      <c r="Q112" s="9"/>
    </row>
    <row r="113" spans="1:17" s="7" customFormat="1" ht="63.75" customHeight="1">
      <c r="A113" s="630"/>
      <c r="B113" s="415"/>
      <c r="C113" s="428" t="s">
        <v>203</v>
      </c>
      <c r="D113" s="429"/>
      <c r="E113" s="454"/>
      <c r="F113" s="451"/>
      <c r="G113" s="672">
        <v>4037</v>
      </c>
      <c r="H113" s="673"/>
      <c r="I113" s="388"/>
      <c r="J113" s="388"/>
      <c r="K113" s="9"/>
      <c r="L113" s="9"/>
      <c r="M113" s="9"/>
      <c r="N113" s="9"/>
      <c r="O113" s="9"/>
      <c r="P113" s="9"/>
      <c r="Q113" s="9"/>
    </row>
    <row r="114" spans="1:17" s="7" customFormat="1" ht="45" customHeight="1">
      <c r="A114" s="630"/>
      <c r="B114" s="415"/>
      <c r="C114" s="428" t="s">
        <v>465</v>
      </c>
      <c r="D114" s="429"/>
      <c r="E114" s="454"/>
      <c r="F114" s="451"/>
      <c r="G114" s="674"/>
      <c r="H114" s="675"/>
      <c r="I114" s="388">
        <v>3837</v>
      </c>
      <c r="J114" s="389">
        <f>(G113-I114)/G113*100</f>
        <v>4.9541738915035918</v>
      </c>
      <c r="K114" s="9"/>
      <c r="L114" s="9"/>
      <c r="M114" s="9"/>
      <c r="N114" s="9"/>
      <c r="O114" s="9"/>
      <c r="P114" s="9"/>
      <c r="Q114" s="9"/>
    </row>
    <row r="115" spans="1:17" s="7" customFormat="1" ht="21.75" customHeight="1">
      <c r="A115" s="630"/>
      <c r="B115" s="415"/>
      <c r="C115" s="428" t="s">
        <v>737</v>
      </c>
      <c r="D115" s="429"/>
      <c r="E115" s="454"/>
      <c r="F115" s="451"/>
      <c r="G115" s="674"/>
      <c r="H115" s="675"/>
      <c r="I115" s="388"/>
      <c r="J115" s="388"/>
      <c r="K115" s="9"/>
      <c r="L115" s="9"/>
      <c r="M115" s="9"/>
      <c r="N115" s="9"/>
      <c r="O115" s="9"/>
      <c r="P115" s="9"/>
      <c r="Q115" s="9"/>
    </row>
    <row r="116" spans="1:17" s="7" customFormat="1" ht="21.75" customHeight="1">
      <c r="A116" s="630"/>
      <c r="B116" s="416"/>
      <c r="C116" s="440" t="s">
        <v>61</v>
      </c>
      <c r="D116" s="441"/>
      <c r="E116" s="455"/>
      <c r="F116" s="452"/>
      <c r="G116" s="676"/>
      <c r="H116" s="677"/>
      <c r="I116" s="388"/>
      <c r="J116" s="388"/>
      <c r="K116" s="9"/>
      <c r="L116" s="9"/>
      <c r="M116" s="9"/>
      <c r="N116" s="9"/>
      <c r="O116" s="9"/>
      <c r="P116" s="9"/>
      <c r="Q116" s="9"/>
    </row>
    <row r="117" spans="1:17" s="11" customFormat="1" ht="18.75" customHeight="1">
      <c r="A117" s="662" t="s">
        <v>228</v>
      </c>
      <c r="B117" s="663"/>
      <c r="C117" s="663"/>
      <c r="D117" s="663"/>
      <c r="E117" s="663"/>
      <c r="F117" s="663"/>
      <c r="G117" s="663"/>
      <c r="H117" s="664"/>
      <c r="I117" s="385"/>
      <c r="J117" s="385"/>
      <c r="K117" s="9"/>
      <c r="L117" s="21"/>
      <c r="M117" s="21"/>
      <c r="N117" s="21"/>
      <c r="O117" s="21"/>
      <c r="P117" s="21"/>
      <c r="Q117" s="21"/>
    </row>
    <row r="118" spans="1:17" s="7" customFormat="1" ht="69.75" customHeight="1">
      <c r="A118" s="175">
        <f>A112+1</f>
        <v>43</v>
      </c>
      <c r="B118" s="166" t="s">
        <v>767</v>
      </c>
      <c r="C118" s="474" t="s">
        <v>944</v>
      </c>
      <c r="D118" s="475"/>
      <c r="E118" s="559" t="s">
        <v>67</v>
      </c>
      <c r="F118" s="141">
        <v>105</v>
      </c>
      <c r="G118" s="142" t="s">
        <v>92</v>
      </c>
      <c r="H118" s="130">
        <v>2440</v>
      </c>
      <c r="I118" s="130">
        <v>2319</v>
      </c>
      <c r="J118" s="231">
        <f t="shared" ref="J118:J133" si="4">(H118-I118)/H118*100</f>
        <v>4.9590163934426235</v>
      </c>
      <c r="K118" s="9"/>
      <c r="L118" s="9"/>
      <c r="M118" s="9"/>
      <c r="N118" s="9"/>
      <c r="O118" s="9"/>
      <c r="P118" s="9"/>
      <c r="Q118" s="9"/>
    </row>
    <row r="119" spans="1:17" s="7" customFormat="1" ht="69.75" customHeight="1">
      <c r="A119" s="176">
        <f>A118+1</f>
        <v>44</v>
      </c>
      <c r="B119" s="165" t="s">
        <v>889</v>
      </c>
      <c r="C119" s="670" t="s">
        <v>945</v>
      </c>
      <c r="D119" s="671"/>
      <c r="E119" s="561"/>
      <c r="F119" s="191">
        <v>105</v>
      </c>
      <c r="G119" s="140" t="s">
        <v>92</v>
      </c>
      <c r="H119" s="129">
        <v>2333</v>
      </c>
      <c r="I119" s="129">
        <v>2217</v>
      </c>
      <c r="J119" s="231">
        <f t="shared" si="4"/>
        <v>4.9721388769824255</v>
      </c>
      <c r="K119" s="9"/>
      <c r="L119" s="9"/>
      <c r="M119" s="9"/>
      <c r="N119" s="9"/>
      <c r="O119" s="9"/>
      <c r="P119" s="9"/>
      <c r="Q119" s="9"/>
    </row>
    <row r="120" spans="1:17" s="7" customFormat="1" ht="83.25" customHeight="1">
      <c r="A120" s="177">
        <f>A119+1</f>
        <v>45</v>
      </c>
      <c r="B120" s="170" t="s">
        <v>690</v>
      </c>
      <c r="C120" s="740" t="s">
        <v>946</v>
      </c>
      <c r="D120" s="741"/>
      <c r="E120" s="453" t="s">
        <v>67</v>
      </c>
      <c r="F120" s="150">
        <v>105</v>
      </c>
      <c r="G120" s="192" t="s">
        <v>92</v>
      </c>
      <c r="H120" s="193">
        <v>855</v>
      </c>
      <c r="I120" s="193">
        <v>812</v>
      </c>
      <c r="J120" s="231">
        <f t="shared" si="4"/>
        <v>5.0292397660818713</v>
      </c>
      <c r="K120" s="9"/>
      <c r="L120" s="9"/>
      <c r="M120" s="9"/>
      <c r="N120" s="9"/>
      <c r="O120" s="9"/>
      <c r="P120" s="9"/>
      <c r="Q120" s="9"/>
    </row>
    <row r="121" spans="1:17" s="7" customFormat="1" ht="92.25" customHeight="1">
      <c r="A121" s="178">
        <f t="shared" ref="A121:A126" si="5">A120+1</f>
        <v>46</v>
      </c>
      <c r="B121" s="373" t="s">
        <v>538</v>
      </c>
      <c r="C121" s="428" t="s">
        <v>947</v>
      </c>
      <c r="D121" s="429"/>
      <c r="E121" s="454"/>
      <c r="F121" s="194">
        <v>105.7</v>
      </c>
      <c r="G121" s="144" t="s">
        <v>92</v>
      </c>
      <c r="H121" s="131">
        <v>855</v>
      </c>
      <c r="I121" s="131">
        <v>812</v>
      </c>
      <c r="J121" s="231">
        <f t="shared" si="4"/>
        <v>5.0292397660818713</v>
      </c>
      <c r="K121" s="9"/>
      <c r="L121" s="9"/>
      <c r="M121" s="9"/>
      <c r="N121" s="9"/>
      <c r="O121" s="9"/>
      <c r="P121" s="9"/>
      <c r="Q121" s="9"/>
    </row>
    <row r="122" spans="1:17" s="7" customFormat="1" ht="92.25" customHeight="1">
      <c r="A122" s="178">
        <f t="shared" si="5"/>
        <v>47</v>
      </c>
      <c r="B122" s="373" t="s">
        <v>539</v>
      </c>
      <c r="C122" s="428" t="s">
        <v>948</v>
      </c>
      <c r="D122" s="429"/>
      <c r="E122" s="454"/>
      <c r="F122" s="195">
        <v>106.4</v>
      </c>
      <c r="G122" s="196" t="s">
        <v>92</v>
      </c>
      <c r="H122" s="197">
        <v>855</v>
      </c>
      <c r="I122" s="197">
        <v>812</v>
      </c>
      <c r="J122" s="231">
        <f t="shared" si="4"/>
        <v>5.0292397660818713</v>
      </c>
      <c r="K122" s="9"/>
      <c r="L122" s="9"/>
      <c r="M122" s="9"/>
      <c r="N122" s="9"/>
      <c r="O122" s="9"/>
      <c r="P122" s="9"/>
      <c r="Q122" s="9"/>
    </row>
    <row r="123" spans="1:17" s="7" customFormat="1" ht="92.25" customHeight="1">
      <c r="A123" s="178">
        <f t="shared" si="5"/>
        <v>48</v>
      </c>
      <c r="B123" s="167" t="s">
        <v>689</v>
      </c>
      <c r="C123" s="428" t="s">
        <v>1015</v>
      </c>
      <c r="D123" s="429"/>
      <c r="E123" s="454"/>
      <c r="F123" s="198">
        <v>105</v>
      </c>
      <c r="G123" s="196" t="s">
        <v>92</v>
      </c>
      <c r="H123" s="197">
        <v>855</v>
      </c>
      <c r="I123" s="197">
        <v>812</v>
      </c>
      <c r="J123" s="231">
        <f t="shared" si="4"/>
        <v>5.0292397660818713</v>
      </c>
      <c r="K123" s="9"/>
      <c r="L123" s="9"/>
      <c r="M123" s="9"/>
      <c r="N123" s="9"/>
      <c r="O123" s="9"/>
      <c r="P123" s="9"/>
      <c r="Q123" s="9"/>
    </row>
    <row r="124" spans="1:17" s="7" customFormat="1" ht="92.25" customHeight="1">
      <c r="A124" s="179">
        <f>A123+1</f>
        <v>49</v>
      </c>
      <c r="B124" s="90" t="s">
        <v>540</v>
      </c>
      <c r="C124" s="495" t="s">
        <v>949</v>
      </c>
      <c r="D124" s="496"/>
      <c r="E124" s="454"/>
      <c r="F124" s="195">
        <v>105.7</v>
      </c>
      <c r="G124" s="196" t="s">
        <v>92</v>
      </c>
      <c r="H124" s="197">
        <v>855</v>
      </c>
      <c r="I124" s="197">
        <v>812</v>
      </c>
      <c r="J124" s="231">
        <f t="shared" si="4"/>
        <v>5.0292397660818713</v>
      </c>
      <c r="K124" s="9"/>
      <c r="L124" s="9"/>
      <c r="M124" s="9"/>
      <c r="N124" s="9"/>
      <c r="O124" s="9"/>
      <c r="P124" s="9"/>
      <c r="Q124" s="9"/>
    </row>
    <row r="125" spans="1:17" s="7" customFormat="1" ht="92.25" customHeight="1">
      <c r="A125" s="180">
        <f>A124+1</f>
        <v>50</v>
      </c>
      <c r="B125" s="108" t="s">
        <v>541</v>
      </c>
      <c r="C125" s="530" t="s">
        <v>950</v>
      </c>
      <c r="D125" s="531"/>
      <c r="E125" s="455"/>
      <c r="F125" s="199">
        <v>106.4</v>
      </c>
      <c r="G125" s="200" t="s">
        <v>92</v>
      </c>
      <c r="H125" s="134">
        <v>855</v>
      </c>
      <c r="I125" s="134">
        <v>812</v>
      </c>
      <c r="J125" s="231">
        <f t="shared" si="4"/>
        <v>5.0292397660818713</v>
      </c>
      <c r="K125" s="9"/>
      <c r="L125" s="9"/>
      <c r="M125" s="9"/>
      <c r="N125" s="9"/>
      <c r="O125" s="9"/>
      <c r="P125" s="9"/>
      <c r="Q125" s="9"/>
    </row>
    <row r="126" spans="1:17" s="7" customFormat="1" ht="47.25" customHeight="1">
      <c r="A126" s="181">
        <f t="shared" si="5"/>
        <v>51</v>
      </c>
      <c r="B126" s="169" t="s">
        <v>311</v>
      </c>
      <c r="C126" s="566" t="s">
        <v>951</v>
      </c>
      <c r="D126" s="567"/>
      <c r="E126" s="93" t="s">
        <v>67</v>
      </c>
      <c r="F126" s="201">
        <v>35</v>
      </c>
      <c r="G126" s="148" t="s">
        <v>92</v>
      </c>
      <c r="H126" s="133">
        <v>314</v>
      </c>
      <c r="I126" s="133">
        <v>298</v>
      </c>
      <c r="J126" s="231">
        <f t="shared" si="4"/>
        <v>5.095541401273886</v>
      </c>
      <c r="K126" s="9"/>
      <c r="L126" s="9"/>
      <c r="M126" s="9"/>
      <c r="N126" s="9"/>
      <c r="O126" s="9"/>
      <c r="P126" s="9"/>
      <c r="Q126" s="9"/>
    </row>
    <row r="127" spans="1:17" s="7" customFormat="1" ht="26.25" customHeight="1">
      <c r="A127" s="182">
        <f t="shared" ref="A127:A132" si="6">A126+1</f>
        <v>52</v>
      </c>
      <c r="B127" s="160" t="s">
        <v>745</v>
      </c>
      <c r="C127" s="474" t="s">
        <v>952</v>
      </c>
      <c r="D127" s="475"/>
      <c r="E127" s="453" t="s">
        <v>749</v>
      </c>
      <c r="F127" s="125">
        <v>105</v>
      </c>
      <c r="G127" s="125" t="s">
        <v>738</v>
      </c>
      <c r="H127" s="122">
        <v>423</v>
      </c>
      <c r="I127" s="122">
        <v>402</v>
      </c>
      <c r="J127" s="231">
        <f t="shared" si="4"/>
        <v>4.9645390070921991</v>
      </c>
      <c r="K127" s="9"/>
      <c r="L127" s="9"/>
      <c r="M127" s="9"/>
      <c r="N127" s="9"/>
      <c r="O127" s="9"/>
      <c r="P127" s="9"/>
      <c r="Q127" s="9"/>
    </row>
    <row r="128" spans="1:17" s="7" customFormat="1" ht="26.25" customHeight="1">
      <c r="A128" s="183">
        <f t="shared" si="6"/>
        <v>53</v>
      </c>
      <c r="B128" s="163" t="s">
        <v>739</v>
      </c>
      <c r="C128" s="428" t="s">
        <v>953</v>
      </c>
      <c r="D128" s="429"/>
      <c r="E128" s="454"/>
      <c r="F128" s="154" t="s">
        <v>746</v>
      </c>
      <c r="G128" s="127" t="s">
        <v>738</v>
      </c>
      <c r="H128" s="202">
        <v>423</v>
      </c>
      <c r="I128" s="202">
        <v>402</v>
      </c>
      <c r="J128" s="231">
        <f t="shared" si="4"/>
        <v>4.9645390070921991</v>
      </c>
      <c r="K128" s="9"/>
      <c r="L128" s="9"/>
      <c r="M128" s="9"/>
      <c r="N128" s="9"/>
      <c r="O128" s="9"/>
      <c r="P128" s="9"/>
      <c r="Q128" s="9"/>
    </row>
    <row r="129" spans="1:17" s="7" customFormat="1" ht="26.25" customHeight="1">
      <c r="A129" s="183">
        <f t="shared" si="6"/>
        <v>54</v>
      </c>
      <c r="B129" s="163" t="s">
        <v>740</v>
      </c>
      <c r="C129" s="428" t="s">
        <v>954</v>
      </c>
      <c r="D129" s="429"/>
      <c r="E129" s="454"/>
      <c r="F129" s="154" t="s">
        <v>747</v>
      </c>
      <c r="G129" s="127" t="s">
        <v>738</v>
      </c>
      <c r="H129" s="202">
        <v>423</v>
      </c>
      <c r="I129" s="202">
        <v>402</v>
      </c>
      <c r="J129" s="231">
        <f t="shared" si="4"/>
        <v>4.9645390070921991</v>
      </c>
      <c r="K129" s="9"/>
      <c r="L129" s="9"/>
      <c r="M129" s="9"/>
      <c r="N129" s="9"/>
      <c r="O129" s="9"/>
      <c r="P129" s="9"/>
      <c r="Q129" s="9"/>
    </row>
    <row r="130" spans="1:17" s="7" customFormat="1" ht="26.25" customHeight="1">
      <c r="A130" s="183">
        <f t="shared" si="6"/>
        <v>55</v>
      </c>
      <c r="B130" s="163" t="s">
        <v>741</v>
      </c>
      <c r="C130" s="428" t="s">
        <v>955</v>
      </c>
      <c r="D130" s="429"/>
      <c r="E130" s="454"/>
      <c r="F130" s="154" t="s">
        <v>748</v>
      </c>
      <c r="G130" s="127" t="s">
        <v>738</v>
      </c>
      <c r="H130" s="202">
        <v>511</v>
      </c>
      <c r="I130" s="202">
        <v>485</v>
      </c>
      <c r="J130" s="231">
        <f t="shared" si="4"/>
        <v>5.0880626223091969</v>
      </c>
      <c r="K130" s="9"/>
      <c r="L130" s="9"/>
      <c r="M130" s="9"/>
      <c r="N130" s="9"/>
      <c r="O130" s="9"/>
      <c r="P130" s="9"/>
      <c r="Q130" s="9"/>
    </row>
    <row r="131" spans="1:17" s="7" customFormat="1" ht="48.75" customHeight="1">
      <c r="A131" s="183">
        <f t="shared" si="6"/>
        <v>56</v>
      </c>
      <c r="B131" s="163" t="s">
        <v>742</v>
      </c>
      <c r="C131" s="428" t="s">
        <v>956</v>
      </c>
      <c r="D131" s="429"/>
      <c r="E131" s="454"/>
      <c r="F131" s="154" t="s">
        <v>746</v>
      </c>
      <c r="G131" s="127" t="s">
        <v>738</v>
      </c>
      <c r="H131" s="202">
        <v>511</v>
      </c>
      <c r="I131" s="202">
        <v>485</v>
      </c>
      <c r="J131" s="231">
        <f t="shared" si="4"/>
        <v>5.0880626223091969</v>
      </c>
      <c r="K131" s="9"/>
      <c r="L131" s="9"/>
      <c r="M131" s="9"/>
      <c r="N131" s="9"/>
      <c r="O131" s="9"/>
      <c r="P131" s="9"/>
      <c r="Q131" s="9"/>
    </row>
    <row r="132" spans="1:17" s="7" customFormat="1" ht="48.75" customHeight="1">
      <c r="A132" s="184">
        <f t="shared" si="6"/>
        <v>57</v>
      </c>
      <c r="B132" s="173" t="s">
        <v>743</v>
      </c>
      <c r="C132" s="440" t="s">
        <v>957</v>
      </c>
      <c r="D132" s="441"/>
      <c r="E132" s="455"/>
      <c r="F132" s="203" t="s">
        <v>747</v>
      </c>
      <c r="G132" s="157" t="s">
        <v>738</v>
      </c>
      <c r="H132" s="159">
        <v>511</v>
      </c>
      <c r="I132" s="159">
        <v>485</v>
      </c>
      <c r="J132" s="231">
        <f t="shared" si="4"/>
        <v>5.0880626223091969</v>
      </c>
      <c r="K132" s="9"/>
      <c r="L132" s="9"/>
      <c r="M132" s="9"/>
      <c r="N132" s="9"/>
      <c r="O132" s="9"/>
      <c r="P132" s="9"/>
      <c r="Q132" s="9"/>
    </row>
    <row r="133" spans="1:17" s="7" customFormat="1" ht="51" customHeight="1">
      <c r="A133" s="184">
        <f>A132+1</f>
        <v>58</v>
      </c>
      <c r="B133" s="173" t="s">
        <v>744</v>
      </c>
      <c r="C133" s="440" t="s">
        <v>958</v>
      </c>
      <c r="D133" s="441"/>
      <c r="E133" s="93" t="s">
        <v>749</v>
      </c>
      <c r="F133" s="203" t="s">
        <v>765</v>
      </c>
      <c r="G133" s="157" t="s">
        <v>516</v>
      </c>
      <c r="H133" s="159">
        <v>12.5</v>
      </c>
      <c r="I133" s="159">
        <v>11.5</v>
      </c>
      <c r="J133" s="231">
        <f t="shared" si="4"/>
        <v>8</v>
      </c>
      <c r="K133" s="9"/>
      <c r="L133" s="9"/>
      <c r="M133" s="9"/>
      <c r="N133" s="9"/>
      <c r="O133" s="9"/>
      <c r="P133" s="9"/>
      <c r="Q133" s="9"/>
    </row>
    <row r="134" spans="1:17" s="7" customFormat="1" ht="25.5" customHeight="1">
      <c r="A134" s="433">
        <f>A133+1</f>
        <v>59</v>
      </c>
      <c r="B134" s="437" t="s">
        <v>758</v>
      </c>
      <c r="C134" s="505" t="s">
        <v>959</v>
      </c>
      <c r="D134" s="506"/>
      <c r="E134" s="447" t="s">
        <v>749</v>
      </c>
      <c r="F134" s="430">
        <v>105</v>
      </c>
      <c r="G134" s="204" t="s">
        <v>93</v>
      </c>
      <c r="H134" s="442">
        <f>G135+G136+G137+G138+G139</f>
        <v>4057</v>
      </c>
      <c r="I134" s="442">
        <v>3854</v>
      </c>
      <c r="J134" s="442">
        <f>(H134-I134)/H134*100</f>
        <v>5.003697313285679</v>
      </c>
      <c r="K134" s="9"/>
      <c r="L134" s="9"/>
      <c r="M134" s="9"/>
      <c r="N134" s="9"/>
      <c r="O134" s="9"/>
      <c r="P134" s="9"/>
      <c r="Q134" s="9"/>
    </row>
    <row r="135" spans="1:17" s="7" customFormat="1" ht="46.5" customHeight="1">
      <c r="A135" s="511"/>
      <c r="B135" s="438"/>
      <c r="C135" s="428" t="s">
        <v>754</v>
      </c>
      <c r="D135" s="429"/>
      <c r="E135" s="448"/>
      <c r="F135" s="431"/>
      <c r="G135" s="131">
        <f>H118</f>
        <v>2440</v>
      </c>
      <c r="H135" s="443"/>
      <c r="I135" s="443"/>
      <c r="J135" s="443"/>
      <c r="K135" s="9"/>
      <c r="L135" s="9"/>
      <c r="M135" s="9"/>
      <c r="N135" s="9"/>
      <c r="O135" s="9"/>
      <c r="P135" s="9"/>
      <c r="Q135" s="9"/>
    </row>
    <row r="136" spans="1:17" s="7" customFormat="1" ht="69" customHeight="1">
      <c r="A136" s="434"/>
      <c r="B136" s="439"/>
      <c r="C136" s="428" t="s">
        <v>755</v>
      </c>
      <c r="D136" s="429"/>
      <c r="E136" s="448"/>
      <c r="F136" s="431"/>
      <c r="G136" s="131">
        <f>H120</f>
        <v>855</v>
      </c>
      <c r="H136" s="444"/>
      <c r="I136" s="444"/>
      <c r="J136" s="444"/>
      <c r="K136" s="9"/>
      <c r="L136" s="9"/>
      <c r="M136" s="9"/>
      <c r="N136" s="9"/>
      <c r="O136" s="9"/>
      <c r="P136" s="9"/>
      <c r="Q136" s="9"/>
    </row>
    <row r="137" spans="1:17" s="7" customFormat="1" ht="46.5" customHeight="1">
      <c r="A137" s="434"/>
      <c r="B137" s="439"/>
      <c r="C137" s="428" t="s">
        <v>756</v>
      </c>
      <c r="D137" s="429"/>
      <c r="E137" s="448"/>
      <c r="F137" s="431"/>
      <c r="G137" s="131">
        <f>H126</f>
        <v>314</v>
      </c>
      <c r="H137" s="444"/>
      <c r="I137" s="444"/>
      <c r="J137" s="444"/>
      <c r="K137" s="9"/>
      <c r="L137" s="9"/>
      <c r="M137" s="9"/>
      <c r="N137" s="9"/>
      <c r="O137" s="9"/>
      <c r="P137" s="9"/>
      <c r="Q137" s="9"/>
    </row>
    <row r="138" spans="1:17" s="7" customFormat="1" ht="24" customHeight="1">
      <c r="A138" s="434"/>
      <c r="B138" s="439"/>
      <c r="C138" s="428" t="s">
        <v>757</v>
      </c>
      <c r="D138" s="429"/>
      <c r="E138" s="448"/>
      <c r="F138" s="431"/>
      <c r="G138" s="131">
        <f>H127</f>
        <v>423</v>
      </c>
      <c r="H138" s="444"/>
      <c r="I138" s="444"/>
      <c r="J138" s="444"/>
      <c r="K138" s="9"/>
      <c r="L138" s="9"/>
      <c r="M138" s="9"/>
      <c r="N138" s="9"/>
      <c r="O138" s="9"/>
      <c r="P138" s="9"/>
      <c r="Q138" s="9"/>
    </row>
    <row r="139" spans="1:17" s="7" customFormat="1" ht="24" customHeight="1">
      <c r="A139" s="434"/>
      <c r="B139" s="439"/>
      <c r="C139" s="638" t="s">
        <v>762</v>
      </c>
      <c r="D139" s="639"/>
      <c r="E139" s="448"/>
      <c r="F139" s="431"/>
      <c r="G139" s="131">
        <f>H133*2</f>
        <v>25</v>
      </c>
      <c r="H139" s="444"/>
      <c r="I139" s="444"/>
      <c r="J139" s="444"/>
      <c r="K139" s="9"/>
      <c r="L139" s="9"/>
      <c r="M139" s="9"/>
      <c r="N139" s="9"/>
      <c r="O139" s="9"/>
      <c r="P139" s="9"/>
      <c r="Q139" s="9"/>
    </row>
    <row r="140" spans="1:17" s="7" customFormat="1" ht="48.75" customHeight="1">
      <c r="A140" s="449" t="s">
        <v>100</v>
      </c>
      <c r="B140" s="449"/>
      <c r="C140" s="449"/>
      <c r="D140" s="449"/>
      <c r="E140" s="449"/>
      <c r="F140" s="449"/>
      <c r="G140" s="449"/>
      <c r="H140" s="449"/>
      <c r="I140" s="78"/>
      <c r="J140" s="78"/>
      <c r="K140" s="9"/>
      <c r="L140" s="9"/>
      <c r="M140" s="9"/>
      <c r="N140" s="9"/>
      <c r="O140" s="9"/>
      <c r="P140" s="9"/>
      <c r="Q140" s="9"/>
    </row>
    <row r="141" spans="1:17" s="7" customFormat="1" ht="42.75" customHeight="1">
      <c r="A141" s="433">
        <f>A134+1</f>
        <v>60</v>
      </c>
      <c r="B141" s="437" t="s">
        <v>759</v>
      </c>
      <c r="C141" s="505" t="s">
        <v>960</v>
      </c>
      <c r="D141" s="506"/>
      <c r="E141" s="447" t="s">
        <v>749</v>
      </c>
      <c r="F141" s="430">
        <v>105</v>
      </c>
      <c r="G141" s="204" t="s">
        <v>93</v>
      </c>
      <c r="H141" s="442">
        <f>SUM(G142:G146)</f>
        <v>4145</v>
      </c>
      <c r="I141" s="442">
        <v>3937</v>
      </c>
      <c r="J141" s="442">
        <f>(H141-I141)/H141*100</f>
        <v>5.0180940892641734</v>
      </c>
      <c r="K141" s="9"/>
      <c r="L141" s="9"/>
      <c r="M141" s="9"/>
      <c r="N141" s="9"/>
      <c r="O141" s="9"/>
      <c r="P141" s="9"/>
      <c r="Q141" s="9"/>
    </row>
    <row r="142" spans="1:17" s="7" customFormat="1" ht="45" customHeight="1">
      <c r="A142" s="511"/>
      <c r="B142" s="438"/>
      <c r="C142" s="428" t="s">
        <v>754</v>
      </c>
      <c r="D142" s="429"/>
      <c r="E142" s="448"/>
      <c r="F142" s="431"/>
      <c r="G142" s="131">
        <f>H118</f>
        <v>2440</v>
      </c>
      <c r="H142" s="443"/>
      <c r="I142" s="443"/>
      <c r="J142" s="443"/>
      <c r="K142" s="9"/>
      <c r="L142" s="9"/>
      <c r="M142" s="9"/>
      <c r="N142" s="9"/>
      <c r="O142" s="9"/>
      <c r="P142" s="9"/>
      <c r="Q142" s="9"/>
    </row>
    <row r="143" spans="1:17" s="7" customFormat="1" ht="66" customHeight="1">
      <c r="A143" s="434"/>
      <c r="B143" s="439"/>
      <c r="C143" s="428" t="s">
        <v>760</v>
      </c>
      <c r="D143" s="429"/>
      <c r="E143" s="448"/>
      <c r="F143" s="431"/>
      <c r="G143" s="131">
        <f>H123</f>
        <v>855</v>
      </c>
      <c r="H143" s="444"/>
      <c r="I143" s="444"/>
      <c r="J143" s="444"/>
      <c r="K143" s="9"/>
      <c r="L143" s="9"/>
      <c r="M143" s="9"/>
      <c r="N143" s="9"/>
      <c r="O143" s="9"/>
      <c r="P143" s="9"/>
      <c r="Q143" s="9"/>
    </row>
    <row r="144" spans="1:17" s="7" customFormat="1" ht="46.5" customHeight="1">
      <c r="A144" s="434"/>
      <c r="B144" s="439"/>
      <c r="C144" s="428" t="s">
        <v>756</v>
      </c>
      <c r="D144" s="429"/>
      <c r="E144" s="448"/>
      <c r="F144" s="431"/>
      <c r="G144" s="131">
        <f>H126</f>
        <v>314</v>
      </c>
      <c r="H144" s="444"/>
      <c r="I144" s="444"/>
      <c r="J144" s="444"/>
      <c r="K144" s="9"/>
      <c r="L144" s="9"/>
      <c r="M144" s="9"/>
      <c r="N144" s="9"/>
      <c r="O144" s="9"/>
      <c r="P144" s="9"/>
      <c r="Q144" s="9"/>
    </row>
    <row r="145" spans="1:17" s="7" customFormat="1" ht="45" customHeight="1">
      <c r="A145" s="434"/>
      <c r="B145" s="439"/>
      <c r="C145" s="638" t="s">
        <v>763</v>
      </c>
      <c r="D145" s="639"/>
      <c r="E145" s="448"/>
      <c r="F145" s="431"/>
      <c r="G145" s="131">
        <f>H130</f>
        <v>511</v>
      </c>
      <c r="H145" s="444"/>
      <c r="I145" s="444"/>
      <c r="J145" s="444"/>
      <c r="K145" s="9"/>
      <c r="L145" s="9"/>
      <c r="M145" s="9"/>
      <c r="N145" s="9"/>
      <c r="O145" s="9"/>
      <c r="P145" s="9"/>
      <c r="Q145" s="9"/>
    </row>
    <row r="146" spans="1:17" s="7" customFormat="1" ht="25.5" customHeight="1">
      <c r="A146" s="434"/>
      <c r="B146" s="439"/>
      <c r="C146" s="638" t="s">
        <v>762</v>
      </c>
      <c r="D146" s="639"/>
      <c r="E146" s="448"/>
      <c r="F146" s="431"/>
      <c r="G146" s="131">
        <f>H133*2</f>
        <v>25</v>
      </c>
      <c r="H146" s="444"/>
      <c r="I146" s="444"/>
      <c r="J146" s="444"/>
      <c r="K146" s="9"/>
      <c r="L146" s="9"/>
      <c r="M146" s="9"/>
      <c r="N146" s="9"/>
      <c r="O146" s="9"/>
      <c r="P146" s="9"/>
      <c r="Q146" s="9"/>
    </row>
    <row r="147" spans="1:17" s="11" customFormat="1" ht="26.25" customHeight="1">
      <c r="A147" s="586" t="s">
        <v>143</v>
      </c>
      <c r="B147" s="587"/>
      <c r="C147" s="587"/>
      <c r="D147" s="587"/>
      <c r="E147" s="587"/>
      <c r="F147" s="587"/>
      <c r="G147" s="587"/>
      <c r="H147" s="588"/>
      <c r="I147" s="385"/>
      <c r="J147" s="385"/>
      <c r="K147" s="9"/>
      <c r="L147" s="21"/>
      <c r="M147" s="21"/>
      <c r="N147" s="21"/>
      <c r="O147" s="21"/>
      <c r="P147" s="21"/>
      <c r="Q147" s="21"/>
    </row>
    <row r="148" spans="1:17" s="56" customFormat="1" ht="65.25" customHeight="1">
      <c r="A148" s="205">
        <f>A141+1</f>
        <v>61</v>
      </c>
      <c r="B148" s="206" t="s">
        <v>774</v>
      </c>
      <c r="C148" s="512" t="s">
        <v>961</v>
      </c>
      <c r="D148" s="513"/>
      <c r="E148" s="447" t="s">
        <v>543</v>
      </c>
      <c r="F148" s="215">
        <v>108</v>
      </c>
      <c r="G148" s="215" t="s">
        <v>92</v>
      </c>
      <c r="H148" s="216">
        <v>1187</v>
      </c>
      <c r="I148" s="216">
        <v>1127</v>
      </c>
      <c r="J148" s="231">
        <f t="shared" ref="J148:J157" si="7">(H148-I148)/H148*100</f>
        <v>5.0547598989048019</v>
      </c>
      <c r="K148" s="9"/>
      <c r="L148" s="40"/>
      <c r="M148" s="40"/>
      <c r="N148" s="40"/>
      <c r="O148" s="40"/>
      <c r="P148" s="40"/>
      <c r="Q148" s="40"/>
    </row>
    <row r="149" spans="1:17" s="56" customFormat="1" ht="65.25" customHeight="1">
      <c r="A149" s="207">
        <f t="shared" ref="A149:A158" si="8">A148+1</f>
        <v>62</v>
      </c>
      <c r="B149" s="208" t="s">
        <v>775</v>
      </c>
      <c r="C149" s="445" t="s">
        <v>962</v>
      </c>
      <c r="D149" s="446"/>
      <c r="E149" s="448"/>
      <c r="F149" s="217">
        <v>108</v>
      </c>
      <c r="G149" s="217" t="s">
        <v>92</v>
      </c>
      <c r="H149" s="218">
        <v>1187</v>
      </c>
      <c r="I149" s="218">
        <v>1127</v>
      </c>
      <c r="J149" s="231">
        <f t="shared" si="7"/>
        <v>5.0547598989048019</v>
      </c>
      <c r="K149" s="9"/>
      <c r="L149" s="40"/>
      <c r="M149" s="40"/>
      <c r="N149" s="40"/>
      <c r="O149" s="40"/>
      <c r="P149" s="40"/>
      <c r="Q149" s="40"/>
    </row>
    <row r="150" spans="1:17" s="56" customFormat="1" ht="65.25" customHeight="1">
      <c r="A150" s="207">
        <f t="shared" si="8"/>
        <v>63</v>
      </c>
      <c r="B150" s="208" t="s">
        <v>776</v>
      </c>
      <c r="C150" s="445" t="s">
        <v>963</v>
      </c>
      <c r="D150" s="446"/>
      <c r="E150" s="448"/>
      <c r="F150" s="217">
        <v>108</v>
      </c>
      <c r="G150" s="217" t="s">
        <v>92</v>
      </c>
      <c r="H150" s="218">
        <v>1187</v>
      </c>
      <c r="I150" s="218">
        <v>1127</v>
      </c>
      <c r="J150" s="231">
        <f t="shared" si="7"/>
        <v>5.0547598989048019</v>
      </c>
      <c r="K150" s="9"/>
      <c r="L150" s="40"/>
      <c r="M150" s="40"/>
      <c r="N150" s="40"/>
      <c r="O150" s="40"/>
      <c r="P150" s="40"/>
      <c r="Q150" s="40"/>
    </row>
    <row r="151" spans="1:17" s="56" customFormat="1" ht="65.25" customHeight="1">
      <c r="A151" s="207">
        <f>A150+1</f>
        <v>64</v>
      </c>
      <c r="B151" s="208" t="s">
        <v>777</v>
      </c>
      <c r="C151" s="445" t="s">
        <v>964</v>
      </c>
      <c r="D151" s="446"/>
      <c r="E151" s="593"/>
      <c r="F151" s="217">
        <v>108</v>
      </c>
      <c r="G151" s="217" t="s">
        <v>92</v>
      </c>
      <c r="H151" s="218">
        <v>1187</v>
      </c>
      <c r="I151" s="218">
        <v>1127</v>
      </c>
      <c r="J151" s="231">
        <f t="shared" si="7"/>
        <v>5.0547598989048019</v>
      </c>
      <c r="K151" s="9"/>
      <c r="L151" s="40"/>
      <c r="M151" s="40"/>
      <c r="N151" s="40"/>
      <c r="O151" s="40"/>
      <c r="P151" s="40"/>
      <c r="Q151" s="40"/>
    </row>
    <row r="152" spans="1:17" s="56" customFormat="1" ht="65.25" customHeight="1">
      <c r="A152" s="211">
        <f>A151+1</f>
        <v>65</v>
      </c>
      <c r="B152" s="212" t="s">
        <v>778</v>
      </c>
      <c r="C152" s="742" t="s">
        <v>965</v>
      </c>
      <c r="D152" s="761"/>
      <c r="E152" s="108" t="s">
        <v>543</v>
      </c>
      <c r="F152" s="222">
        <v>108</v>
      </c>
      <c r="G152" s="222" t="s">
        <v>92</v>
      </c>
      <c r="H152" s="223">
        <v>1187</v>
      </c>
      <c r="I152" s="223">
        <v>1127</v>
      </c>
      <c r="J152" s="231">
        <f t="shared" si="7"/>
        <v>5.0547598989048019</v>
      </c>
      <c r="K152" s="9"/>
      <c r="L152" s="40"/>
      <c r="M152" s="40"/>
      <c r="N152" s="40"/>
      <c r="O152" s="40"/>
      <c r="P152" s="40"/>
      <c r="Q152" s="40"/>
    </row>
    <row r="153" spans="1:17" s="56" customFormat="1" ht="65.25" customHeight="1">
      <c r="A153" s="211">
        <f>A152+1</f>
        <v>66</v>
      </c>
      <c r="B153" s="212" t="s">
        <v>779</v>
      </c>
      <c r="C153" s="742" t="s">
        <v>966</v>
      </c>
      <c r="D153" s="743"/>
      <c r="E153" s="108" t="s">
        <v>543</v>
      </c>
      <c r="F153" s="222">
        <v>108</v>
      </c>
      <c r="G153" s="222" t="s">
        <v>92</v>
      </c>
      <c r="H153" s="223">
        <v>868</v>
      </c>
      <c r="I153" s="223">
        <v>825</v>
      </c>
      <c r="J153" s="231">
        <f t="shared" si="7"/>
        <v>4.9539170506912447</v>
      </c>
      <c r="K153" s="9"/>
      <c r="L153" s="40"/>
      <c r="M153" s="40"/>
      <c r="N153" s="40"/>
      <c r="O153" s="40"/>
      <c r="P153" s="40"/>
      <c r="Q153" s="40"/>
    </row>
    <row r="154" spans="1:17" s="56" customFormat="1" ht="43.5" customHeight="1">
      <c r="A154" s="209">
        <f>A153+1</f>
        <v>67</v>
      </c>
      <c r="B154" s="209" t="s">
        <v>312</v>
      </c>
      <c r="C154" s="723" t="s">
        <v>967</v>
      </c>
      <c r="D154" s="724"/>
      <c r="E154" s="447" t="s">
        <v>543</v>
      </c>
      <c r="F154" s="220">
        <v>40</v>
      </c>
      <c r="G154" s="220" t="s">
        <v>92</v>
      </c>
      <c r="H154" s="221">
        <v>230</v>
      </c>
      <c r="I154" s="221">
        <v>218</v>
      </c>
      <c r="J154" s="231">
        <f t="shared" si="7"/>
        <v>5.2173913043478262</v>
      </c>
      <c r="K154" s="9"/>
      <c r="L154" s="40"/>
      <c r="M154" s="40"/>
      <c r="N154" s="40"/>
      <c r="O154" s="40"/>
      <c r="P154" s="40"/>
      <c r="Q154" s="40"/>
    </row>
    <row r="155" spans="1:17" s="56" customFormat="1" ht="43.5" customHeight="1">
      <c r="A155" s="209">
        <f>A154+1</f>
        <v>68</v>
      </c>
      <c r="B155" s="209" t="s">
        <v>313</v>
      </c>
      <c r="C155" s="723" t="s">
        <v>970</v>
      </c>
      <c r="D155" s="724"/>
      <c r="E155" s="448"/>
      <c r="F155" s="220">
        <v>108</v>
      </c>
      <c r="G155" s="220" t="s">
        <v>122</v>
      </c>
      <c r="H155" s="221">
        <v>672</v>
      </c>
      <c r="I155" s="221">
        <v>637</v>
      </c>
      <c r="J155" s="231">
        <f t="shared" si="7"/>
        <v>5.2083333333333339</v>
      </c>
      <c r="K155" s="9"/>
      <c r="L155" s="40"/>
      <c r="M155" s="40"/>
      <c r="N155" s="80"/>
      <c r="O155" s="40"/>
      <c r="P155" s="40"/>
      <c r="Q155" s="40"/>
    </row>
    <row r="156" spans="1:17" s="56" customFormat="1" ht="43.5" customHeight="1">
      <c r="A156" s="209">
        <f t="shared" si="8"/>
        <v>69</v>
      </c>
      <c r="B156" s="209" t="s">
        <v>231</v>
      </c>
      <c r="C156" s="723" t="s">
        <v>968</v>
      </c>
      <c r="D156" s="724"/>
      <c r="E156" s="448"/>
      <c r="F156" s="220">
        <v>40</v>
      </c>
      <c r="G156" s="220" t="s">
        <v>92</v>
      </c>
      <c r="H156" s="221">
        <v>24</v>
      </c>
      <c r="I156" s="221">
        <v>22.5</v>
      </c>
      <c r="J156" s="231">
        <f t="shared" si="7"/>
        <v>6.25</v>
      </c>
      <c r="K156" s="9"/>
      <c r="L156" s="40"/>
      <c r="M156" s="40"/>
      <c r="N156" s="80"/>
      <c r="O156" s="40"/>
      <c r="P156" s="40"/>
      <c r="Q156" s="40"/>
    </row>
    <row r="157" spans="1:17" s="56" customFormat="1" ht="43.5" customHeight="1">
      <c r="A157" s="209">
        <f t="shared" si="8"/>
        <v>70</v>
      </c>
      <c r="B157" s="209" t="s">
        <v>94</v>
      </c>
      <c r="C157" s="723" t="s">
        <v>969</v>
      </c>
      <c r="D157" s="724"/>
      <c r="E157" s="476"/>
      <c r="F157" s="220"/>
      <c r="G157" s="220" t="s">
        <v>93</v>
      </c>
      <c r="H157" s="221">
        <v>28</v>
      </c>
      <c r="I157" s="221">
        <v>27</v>
      </c>
      <c r="J157" s="231">
        <f t="shared" si="7"/>
        <v>3.5714285714285712</v>
      </c>
      <c r="K157" s="9"/>
      <c r="L157" s="40"/>
      <c r="M157" s="40"/>
      <c r="N157" s="40"/>
      <c r="O157" s="40"/>
      <c r="P157" s="40"/>
      <c r="Q157" s="40"/>
    </row>
    <row r="158" spans="1:17" s="7" customFormat="1" ht="24" customHeight="1">
      <c r="A158" s="466">
        <f t="shared" si="8"/>
        <v>71</v>
      </c>
      <c r="B158" s="514" t="s">
        <v>780</v>
      </c>
      <c r="C158" s="505" t="s">
        <v>707</v>
      </c>
      <c r="D158" s="506"/>
      <c r="E158" s="447" t="s">
        <v>543</v>
      </c>
      <c r="F158" s="430">
        <v>108</v>
      </c>
      <c r="G158" s="224" t="s">
        <v>93</v>
      </c>
      <c r="H158" s="442">
        <f>SUM(G159:G164)</f>
        <v>3033</v>
      </c>
      <c r="I158" s="442">
        <v>2879</v>
      </c>
      <c r="J158" s="442">
        <f>(H158-I158)/H158*100</f>
        <v>5.0774810418727334</v>
      </c>
      <c r="K158" s="9"/>
      <c r="L158" s="9"/>
      <c r="M158" s="9"/>
      <c r="N158" s="9"/>
      <c r="O158" s="9"/>
      <c r="P158" s="9"/>
      <c r="Q158" s="9"/>
    </row>
    <row r="159" spans="1:17" s="7" customFormat="1" ht="52.5" customHeight="1">
      <c r="A159" s="467"/>
      <c r="B159" s="515"/>
      <c r="C159" s="428" t="s">
        <v>292</v>
      </c>
      <c r="D159" s="429"/>
      <c r="E159" s="448"/>
      <c r="F159" s="431"/>
      <c r="G159" s="131">
        <f>H153</f>
        <v>868</v>
      </c>
      <c r="H159" s="444"/>
      <c r="I159" s="444"/>
      <c r="J159" s="444"/>
      <c r="K159" s="9"/>
      <c r="L159" s="9"/>
      <c r="M159" s="9"/>
      <c r="N159" s="9"/>
      <c r="O159" s="9"/>
      <c r="P159" s="9"/>
      <c r="Q159" s="9"/>
    </row>
    <row r="160" spans="1:17" s="7" customFormat="1" ht="43.5" customHeight="1">
      <c r="A160" s="467"/>
      <c r="B160" s="515"/>
      <c r="C160" s="428" t="s">
        <v>293</v>
      </c>
      <c r="D160" s="429"/>
      <c r="E160" s="448"/>
      <c r="F160" s="431"/>
      <c r="G160" s="131">
        <f>H148</f>
        <v>1187</v>
      </c>
      <c r="H160" s="444"/>
      <c r="I160" s="444"/>
      <c r="J160" s="444"/>
      <c r="K160" s="9"/>
      <c r="L160" s="9"/>
      <c r="M160" s="9"/>
      <c r="N160" s="9"/>
      <c r="O160" s="9"/>
      <c r="P160" s="9"/>
      <c r="Q160" s="9"/>
    </row>
    <row r="161" spans="1:17" s="7" customFormat="1" ht="45" customHeight="1">
      <c r="A161" s="467"/>
      <c r="B161" s="515"/>
      <c r="C161" s="428" t="s">
        <v>911</v>
      </c>
      <c r="D161" s="429"/>
      <c r="E161" s="448"/>
      <c r="F161" s="431"/>
      <c r="G161" s="131">
        <f>H154</f>
        <v>230</v>
      </c>
      <c r="H161" s="444"/>
      <c r="I161" s="444"/>
      <c r="J161" s="444"/>
      <c r="K161" s="9"/>
      <c r="L161" s="9"/>
      <c r="M161" s="9"/>
      <c r="N161" s="9"/>
      <c r="O161" s="9"/>
      <c r="P161" s="9"/>
      <c r="Q161" s="9"/>
    </row>
    <row r="162" spans="1:17" s="7" customFormat="1" ht="48.75" customHeight="1">
      <c r="A162" s="467"/>
      <c r="B162" s="515"/>
      <c r="C162" s="517" t="s">
        <v>971</v>
      </c>
      <c r="D162" s="518"/>
      <c r="E162" s="448"/>
      <c r="F162" s="431"/>
      <c r="G162" s="131">
        <f>H155</f>
        <v>672</v>
      </c>
      <c r="H162" s="444"/>
      <c r="I162" s="444"/>
      <c r="J162" s="444"/>
      <c r="K162" s="9"/>
      <c r="L162" s="9"/>
      <c r="M162" s="9"/>
      <c r="N162" s="9"/>
      <c r="O162" s="9"/>
      <c r="P162" s="9"/>
      <c r="Q162" s="9"/>
    </row>
    <row r="163" spans="1:17" s="7" customFormat="1" ht="21" customHeight="1">
      <c r="A163" s="467"/>
      <c r="B163" s="515"/>
      <c r="C163" s="428" t="s">
        <v>222</v>
      </c>
      <c r="D163" s="429"/>
      <c r="E163" s="448"/>
      <c r="F163" s="431"/>
      <c r="G163" s="131">
        <f>H156*2</f>
        <v>48</v>
      </c>
      <c r="H163" s="444"/>
      <c r="I163" s="444"/>
      <c r="J163" s="444"/>
      <c r="K163" s="9"/>
      <c r="L163" s="9"/>
      <c r="M163" s="9"/>
      <c r="N163" s="9"/>
      <c r="O163" s="9"/>
      <c r="P163" s="9"/>
      <c r="Q163" s="9"/>
    </row>
    <row r="164" spans="1:17" s="7" customFormat="1" ht="24.75" customHeight="1">
      <c r="A164" s="468"/>
      <c r="B164" s="516"/>
      <c r="C164" s="440" t="s">
        <v>124</v>
      </c>
      <c r="D164" s="441"/>
      <c r="E164" s="476"/>
      <c r="F164" s="432"/>
      <c r="G164" s="225">
        <f>H157</f>
        <v>28</v>
      </c>
      <c r="H164" s="469"/>
      <c r="I164" s="469"/>
      <c r="J164" s="469"/>
      <c r="K164" s="9"/>
      <c r="L164" s="9"/>
      <c r="M164" s="9"/>
      <c r="N164" s="9"/>
      <c r="O164" s="9"/>
      <c r="P164" s="9"/>
      <c r="Q164" s="9"/>
    </row>
    <row r="165" spans="1:17" s="7" customFormat="1" ht="24.75" customHeight="1">
      <c r="A165" s="466">
        <f>A158+1</f>
        <v>72</v>
      </c>
      <c r="B165" s="514" t="s">
        <v>781</v>
      </c>
      <c r="C165" s="505" t="s">
        <v>708</v>
      </c>
      <c r="D165" s="506"/>
      <c r="E165" s="448" t="s">
        <v>543</v>
      </c>
      <c r="F165" s="430">
        <v>108</v>
      </c>
      <c r="G165" s="224" t="s">
        <v>93</v>
      </c>
      <c r="H165" s="442">
        <f>SUM(G166:G171)</f>
        <v>3033</v>
      </c>
      <c r="I165" s="442">
        <v>2879</v>
      </c>
      <c r="J165" s="442">
        <f>(H165-I165)/H165*100</f>
        <v>5.0774810418727334</v>
      </c>
      <c r="K165" s="9"/>
      <c r="L165" s="9"/>
      <c r="M165" s="9"/>
      <c r="N165" s="9"/>
      <c r="O165" s="9"/>
      <c r="P165" s="9"/>
      <c r="Q165" s="9"/>
    </row>
    <row r="166" spans="1:17" s="7" customFormat="1" ht="45.75" customHeight="1">
      <c r="A166" s="467"/>
      <c r="B166" s="515"/>
      <c r="C166" s="428" t="s">
        <v>292</v>
      </c>
      <c r="D166" s="429"/>
      <c r="E166" s="448"/>
      <c r="F166" s="431"/>
      <c r="G166" s="131">
        <f t="shared" ref="G166:G171" si="9">G159</f>
        <v>868</v>
      </c>
      <c r="H166" s="444"/>
      <c r="I166" s="444"/>
      <c r="J166" s="444"/>
      <c r="K166" s="9"/>
      <c r="L166" s="9"/>
      <c r="M166" s="9"/>
      <c r="N166" s="9"/>
      <c r="O166" s="9"/>
      <c r="P166" s="9"/>
      <c r="Q166" s="9"/>
    </row>
    <row r="167" spans="1:17" s="7" customFormat="1" ht="44.25" customHeight="1">
      <c r="A167" s="467"/>
      <c r="B167" s="515"/>
      <c r="C167" s="428" t="s">
        <v>294</v>
      </c>
      <c r="D167" s="429"/>
      <c r="E167" s="448"/>
      <c r="F167" s="431"/>
      <c r="G167" s="131">
        <f t="shared" si="9"/>
        <v>1187</v>
      </c>
      <c r="H167" s="444"/>
      <c r="I167" s="444"/>
      <c r="J167" s="444"/>
      <c r="K167" s="9"/>
      <c r="L167" s="9"/>
      <c r="M167" s="9"/>
      <c r="N167" s="9"/>
      <c r="O167" s="9"/>
      <c r="P167" s="9"/>
      <c r="Q167" s="9"/>
    </row>
    <row r="168" spans="1:17" s="7" customFormat="1" ht="48" customHeight="1">
      <c r="A168" s="467"/>
      <c r="B168" s="515"/>
      <c r="C168" s="428" t="s">
        <v>912</v>
      </c>
      <c r="D168" s="429"/>
      <c r="E168" s="448"/>
      <c r="F168" s="431"/>
      <c r="G168" s="131">
        <f t="shared" si="9"/>
        <v>230</v>
      </c>
      <c r="H168" s="444"/>
      <c r="I168" s="444"/>
      <c r="J168" s="444"/>
      <c r="K168" s="9"/>
      <c r="L168" s="9"/>
      <c r="M168" s="9"/>
      <c r="N168" s="9"/>
      <c r="O168" s="9"/>
      <c r="P168" s="9"/>
      <c r="Q168" s="9"/>
    </row>
    <row r="169" spans="1:17" s="7" customFormat="1" ht="45.75" customHeight="1">
      <c r="A169" s="467"/>
      <c r="B169" s="515"/>
      <c r="C169" s="428" t="s">
        <v>971</v>
      </c>
      <c r="D169" s="429"/>
      <c r="E169" s="448"/>
      <c r="F169" s="431"/>
      <c r="G169" s="131">
        <f t="shared" si="9"/>
        <v>672</v>
      </c>
      <c r="H169" s="444"/>
      <c r="I169" s="444"/>
      <c r="J169" s="444"/>
      <c r="K169" s="9"/>
      <c r="L169" s="9"/>
      <c r="M169" s="9"/>
      <c r="N169" s="9"/>
      <c r="O169" s="9"/>
      <c r="P169" s="9"/>
      <c r="Q169" s="9"/>
    </row>
    <row r="170" spans="1:17" s="7" customFormat="1" ht="24" customHeight="1">
      <c r="A170" s="467"/>
      <c r="B170" s="515"/>
      <c r="C170" s="428" t="s">
        <v>222</v>
      </c>
      <c r="D170" s="429"/>
      <c r="E170" s="448"/>
      <c r="F170" s="431"/>
      <c r="G170" s="131">
        <f t="shared" si="9"/>
        <v>48</v>
      </c>
      <c r="H170" s="444"/>
      <c r="I170" s="444"/>
      <c r="J170" s="444"/>
      <c r="K170" s="9"/>
      <c r="L170" s="9"/>
      <c r="M170" s="9"/>
      <c r="N170" s="9"/>
      <c r="O170" s="9"/>
      <c r="P170" s="9"/>
      <c r="Q170" s="9"/>
    </row>
    <row r="171" spans="1:17" s="7" customFormat="1" ht="29.25" customHeight="1">
      <c r="A171" s="468"/>
      <c r="B171" s="516"/>
      <c r="C171" s="440" t="s">
        <v>124</v>
      </c>
      <c r="D171" s="441"/>
      <c r="E171" s="476"/>
      <c r="F171" s="432"/>
      <c r="G171" s="225">
        <f t="shared" si="9"/>
        <v>28</v>
      </c>
      <c r="H171" s="469"/>
      <c r="I171" s="469"/>
      <c r="J171" s="469"/>
      <c r="K171" s="9"/>
      <c r="L171" s="9"/>
      <c r="M171" s="9"/>
      <c r="N171" s="9"/>
      <c r="O171" s="9"/>
      <c r="P171" s="9"/>
      <c r="Q171" s="9"/>
    </row>
    <row r="172" spans="1:17" s="11" customFormat="1" ht="23.25" customHeight="1">
      <c r="A172" s="586" t="s">
        <v>237</v>
      </c>
      <c r="B172" s="587"/>
      <c r="C172" s="587"/>
      <c r="D172" s="587"/>
      <c r="E172" s="587"/>
      <c r="F172" s="587"/>
      <c r="G172" s="587"/>
      <c r="H172" s="588"/>
      <c r="I172" s="385"/>
      <c r="J172" s="385"/>
      <c r="K172" s="9"/>
      <c r="L172" s="21"/>
      <c r="M172" s="21"/>
      <c r="N172" s="21"/>
      <c r="O172" s="21"/>
      <c r="P172" s="21"/>
      <c r="Q172" s="21"/>
    </row>
    <row r="173" spans="1:17" s="7" customFormat="1" ht="62.25" customHeight="1">
      <c r="A173" s="226">
        <f>A165+1</f>
        <v>73</v>
      </c>
      <c r="B173" s="186" t="s">
        <v>782</v>
      </c>
      <c r="C173" s="777" t="s">
        <v>480</v>
      </c>
      <c r="D173" s="778"/>
      <c r="E173" s="772" t="s">
        <v>170</v>
      </c>
      <c r="F173" s="96">
        <v>110</v>
      </c>
      <c r="G173" s="226" t="s">
        <v>92</v>
      </c>
      <c r="H173" s="231">
        <v>1270</v>
      </c>
      <c r="I173" s="231">
        <v>1207</v>
      </c>
      <c r="J173" s="231">
        <f>(H173-I173)/H173*100</f>
        <v>4.9606299212598426</v>
      </c>
      <c r="K173" s="9"/>
      <c r="L173" s="9"/>
      <c r="M173" s="9"/>
      <c r="N173" s="9"/>
      <c r="O173" s="9"/>
      <c r="P173" s="9"/>
      <c r="Q173" s="9"/>
    </row>
    <row r="174" spans="1:17" s="7" customFormat="1" ht="62.25" customHeight="1">
      <c r="A174" s="227">
        <f>A173+1</f>
        <v>74</v>
      </c>
      <c r="B174" s="190" t="s">
        <v>783</v>
      </c>
      <c r="C174" s="779" t="s">
        <v>481</v>
      </c>
      <c r="D174" s="780"/>
      <c r="E174" s="773"/>
      <c r="F174" s="99">
        <v>110</v>
      </c>
      <c r="G174" s="232" t="s">
        <v>92</v>
      </c>
      <c r="H174" s="233">
        <v>1282</v>
      </c>
      <c r="I174" s="233">
        <v>1218</v>
      </c>
      <c r="J174" s="231">
        <f>(H174-I174)/H174*100</f>
        <v>4.9921996879875197</v>
      </c>
      <c r="K174" s="9"/>
      <c r="L174" s="9"/>
      <c r="M174" s="9"/>
      <c r="N174" s="9"/>
      <c r="O174" s="9"/>
      <c r="P174" s="9"/>
      <c r="Q174" s="9"/>
    </row>
    <row r="175" spans="1:17" s="7" customFormat="1" ht="62.25" customHeight="1">
      <c r="A175" s="228">
        <f>A174+1</f>
        <v>75</v>
      </c>
      <c r="B175" s="236" t="s">
        <v>784</v>
      </c>
      <c r="C175" s="782" t="s">
        <v>382</v>
      </c>
      <c r="D175" s="783"/>
      <c r="E175" s="774"/>
      <c r="F175" s="116">
        <v>110</v>
      </c>
      <c r="G175" s="237" t="s">
        <v>92</v>
      </c>
      <c r="H175" s="238">
        <v>1282</v>
      </c>
      <c r="I175" s="238">
        <v>1218</v>
      </c>
      <c r="J175" s="231">
        <f>(H175-I175)/H175*100</f>
        <v>4.9921996879875197</v>
      </c>
      <c r="K175" s="9"/>
      <c r="L175" s="9"/>
      <c r="M175" s="9"/>
      <c r="N175" s="9"/>
      <c r="O175" s="9"/>
      <c r="P175" s="9"/>
      <c r="Q175" s="9"/>
    </row>
    <row r="176" spans="1:17" s="7" customFormat="1" ht="53.25" customHeight="1">
      <c r="A176" s="449" t="s">
        <v>100</v>
      </c>
      <c r="B176" s="449"/>
      <c r="C176" s="449"/>
      <c r="D176" s="449"/>
      <c r="E176" s="449"/>
      <c r="F176" s="449"/>
      <c r="G176" s="449"/>
      <c r="H176" s="449"/>
      <c r="I176" s="78"/>
      <c r="J176" s="78"/>
      <c r="K176" s="9"/>
      <c r="L176" s="9"/>
      <c r="M176" s="9"/>
      <c r="N176" s="9"/>
      <c r="O176" s="9"/>
      <c r="P176" s="9"/>
      <c r="Q176" s="9"/>
    </row>
    <row r="177" spans="1:17" s="7" customFormat="1" ht="63" customHeight="1">
      <c r="A177" s="235">
        <f>A175+1</f>
        <v>76</v>
      </c>
      <c r="B177" s="186" t="s">
        <v>785</v>
      </c>
      <c r="C177" s="477" t="s">
        <v>482</v>
      </c>
      <c r="D177" s="478"/>
      <c r="E177" s="447" t="s">
        <v>487</v>
      </c>
      <c r="F177" s="250">
        <v>110</v>
      </c>
      <c r="G177" s="142" t="s">
        <v>92</v>
      </c>
      <c r="H177" s="251">
        <v>1270</v>
      </c>
      <c r="I177" s="251">
        <v>1207</v>
      </c>
      <c r="J177" s="231">
        <f t="shared" ref="J177:J212" si="10">(H177-I177)/H177*100</f>
        <v>4.9606299212598426</v>
      </c>
      <c r="K177" s="9"/>
      <c r="L177" s="9"/>
      <c r="M177" s="9"/>
      <c r="N177" s="9"/>
      <c r="O177" s="9"/>
      <c r="P177" s="9"/>
      <c r="Q177" s="9"/>
    </row>
    <row r="178" spans="1:17" s="7" customFormat="1" ht="63" customHeight="1">
      <c r="A178" s="227">
        <f t="shared" ref="A178:A199" si="11">A177+1</f>
        <v>77</v>
      </c>
      <c r="B178" s="190" t="s">
        <v>786</v>
      </c>
      <c r="C178" s="462" t="s">
        <v>483</v>
      </c>
      <c r="D178" s="463"/>
      <c r="E178" s="448"/>
      <c r="F178" s="252">
        <v>110</v>
      </c>
      <c r="G178" s="144" t="s">
        <v>92</v>
      </c>
      <c r="H178" s="253">
        <v>1282</v>
      </c>
      <c r="I178" s="253">
        <v>1218</v>
      </c>
      <c r="J178" s="231">
        <f t="shared" si="10"/>
        <v>4.9921996879875197</v>
      </c>
      <c r="K178" s="9"/>
      <c r="L178" s="9"/>
      <c r="M178" s="9"/>
      <c r="N178" s="9"/>
      <c r="O178" s="9"/>
      <c r="P178" s="9"/>
      <c r="Q178" s="9"/>
    </row>
    <row r="179" spans="1:17" s="7" customFormat="1" ht="72" customHeight="1">
      <c r="A179" s="228">
        <f t="shared" si="11"/>
        <v>78</v>
      </c>
      <c r="B179" s="229" t="s">
        <v>787</v>
      </c>
      <c r="C179" s="456" t="s">
        <v>381</v>
      </c>
      <c r="D179" s="457"/>
      <c r="E179" s="476"/>
      <c r="F179" s="254">
        <v>110</v>
      </c>
      <c r="G179" s="200" t="s">
        <v>92</v>
      </c>
      <c r="H179" s="136">
        <v>1282</v>
      </c>
      <c r="I179" s="136">
        <v>1218</v>
      </c>
      <c r="J179" s="231">
        <f t="shared" si="10"/>
        <v>4.9921996879875197</v>
      </c>
      <c r="K179" s="9"/>
      <c r="L179" s="9"/>
      <c r="M179" s="9"/>
      <c r="N179" s="9"/>
      <c r="O179" s="9"/>
      <c r="P179" s="9"/>
      <c r="Q179" s="9"/>
    </row>
    <row r="180" spans="1:17" s="7" customFormat="1" ht="66.75" customHeight="1">
      <c r="A180" s="226">
        <f>A179+1</f>
        <v>79</v>
      </c>
      <c r="B180" s="186" t="s">
        <v>788</v>
      </c>
      <c r="C180" s="534" t="s">
        <v>360</v>
      </c>
      <c r="D180" s="535"/>
      <c r="E180" s="447" t="s">
        <v>73</v>
      </c>
      <c r="F180" s="255">
        <v>110</v>
      </c>
      <c r="G180" s="142" t="s">
        <v>92</v>
      </c>
      <c r="H180" s="251">
        <v>903</v>
      </c>
      <c r="I180" s="251">
        <v>858</v>
      </c>
      <c r="J180" s="231">
        <f t="shared" si="10"/>
        <v>4.9833887043189371</v>
      </c>
      <c r="K180" s="9"/>
      <c r="L180" s="9"/>
      <c r="M180" s="9"/>
      <c r="N180" s="9"/>
      <c r="O180" s="9"/>
      <c r="P180" s="9"/>
      <c r="Q180" s="9"/>
    </row>
    <row r="181" spans="1:17" s="7" customFormat="1" ht="69.75" customHeight="1">
      <c r="A181" s="227">
        <f t="shared" si="11"/>
        <v>80</v>
      </c>
      <c r="B181" s="188" t="s">
        <v>789</v>
      </c>
      <c r="C181" s="520" t="s">
        <v>361</v>
      </c>
      <c r="D181" s="521"/>
      <c r="E181" s="593"/>
      <c r="F181" s="256">
        <v>110</v>
      </c>
      <c r="G181" s="196" t="s">
        <v>92</v>
      </c>
      <c r="H181" s="257">
        <v>903</v>
      </c>
      <c r="I181" s="257">
        <v>858</v>
      </c>
      <c r="J181" s="231">
        <f t="shared" si="10"/>
        <v>4.9833887043189371</v>
      </c>
      <c r="K181" s="9"/>
      <c r="L181" s="9"/>
      <c r="M181" s="9"/>
      <c r="N181" s="9"/>
      <c r="O181" s="9"/>
      <c r="P181" s="9"/>
      <c r="Q181" s="9"/>
    </row>
    <row r="182" spans="1:17" s="7" customFormat="1" ht="69.75" customHeight="1">
      <c r="A182" s="230">
        <f t="shared" si="11"/>
        <v>81</v>
      </c>
      <c r="B182" s="190" t="s">
        <v>790</v>
      </c>
      <c r="C182" s="462" t="s">
        <v>362</v>
      </c>
      <c r="D182" s="463"/>
      <c r="E182" s="592" t="s">
        <v>170</v>
      </c>
      <c r="F182" s="258">
        <v>110</v>
      </c>
      <c r="G182" s="144" t="s">
        <v>92</v>
      </c>
      <c r="H182" s="253">
        <v>903</v>
      </c>
      <c r="I182" s="253">
        <v>858</v>
      </c>
      <c r="J182" s="231">
        <f t="shared" si="10"/>
        <v>4.9833887043189371</v>
      </c>
      <c r="K182" s="9"/>
      <c r="L182" s="9"/>
      <c r="M182" s="9"/>
      <c r="N182" s="9"/>
      <c r="O182" s="9"/>
      <c r="P182" s="9"/>
      <c r="Q182" s="9"/>
    </row>
    <row r="183" spans="1:17" s="7" customFormat="1" ht="92.25" customHeight="1">
      <c r="A183" s="230">
        <f t="shared" si="11"/>
        <v>82</v>
      </c>
      <c r="B183" s="190" t="s">
        <v>791</v>
      </c>
      <c r="C183" s="462" t="s">
        <v>363</v>
      </c>
      <c r="D183" s="463"/>
      <c r="E183" s="593"/>
      <c r="F183" s="258">
        <v>110</v>
      </c>
      <c r="G183" s="144" t="s">
        <v>92</v>
      </c>
      <c r="H183" s="253">
        <v>903</v>
      </c>
      <c r="I183" s="253">
        <v>858</v>
      </c>
      <c r="J183" s="231">
        <f t="shared" si="10"/>
        <v>4.9833887043189371</v>
      </c>
      <c r="K183" s="9"/>
      <c r="L183" s="9"/>
      <c r="M183" s="9"/>
      <c r="N183" s="9"/>
      <c r="O183" s="9"/>
      <c r="P183" s="9"/>
      <c r="Q183" s="9"/>
    </row>
    <row r="184" spans="1:17" s="7" customFormat="1" ht="69.75" customHeight="1">
      <c r="A184" s="230">
        <f t="shared" si="11"/>
        <v>83</v>
      </c>
      <c r="B184" s="190" t="s">
        <v>792</v>
      </c>
      <c r="C184" s="462" t="s">
        <v>364</v>
      </c>
      <c r="D184" s="463"/>
      <c r="E184" s="592" t="s">
        <v>168</v>
      </c>
      <c r="F184" s="258">
        <v>110</v>
      </c>
      <c r="G184" s="144" t="s">
        <v>92</v>
      </c>
      <c r="H184" s="259">
        <v>1487</v>
      </c>
      <c r="I184" s="259">
        <v>1412</v>
      </c>
      <c r="J184" s="231">
        <f t="shared" si="10"/>
        <v>5.0437121721587088</v>
      </c>
      <c r="K184" s="9"/>
      <c r="L184" s="9"/>
      <c r="M184" s="9"/>
      <c r="N184" s="9"/>
      <c r="O184" s="9"/>
      <c r="P184" s="9"/>
      <c r="Q184" s="9"/>
    </row>
    <row r="185" spans="1:17" s="7" customFormat="1" ht="72" customHeight="1">
      <c r="A185" s="230">
        <f t="shared" si="11"/>
        <v>84</v>
      </c>
      <c r="B185" s="190" t="s">
        <v>793</v>
      </c>
      <c r="C185" s="462" t="s">
        <v>365</v>
      </c>
      <c r="D185" s="463"/>
      <c r="E185" s="593"/>
      <c r="F185" s="258">
        <v>110</v>
      </c>
      <c r="G185" s="144" t="s">
        <v>92</v>
      </c>
      <c r="H185" s="259">
        <v>1487</v>
      </c>
      <c r="I185" s="259">
        <v>1412</v>
      </c>
      <c r="J185" s="231">
        <f t="shared" si="10"/>
        <v>5.0437121721587088</v>
      </c>
      <c r="K185" s="9"/>
      <c r="L185" s="9"/>
      <c r="M185" s="9"/>
      <c r="N185" s="9"/>
      <c r="O185" s="9"/>
      <c r="P185" s="9"/>
      <c r="Q185" s="9"/>
    </row>
    <row r="186" spans="1:17" s="7" customFormat="1" ht="120" customHeight="1">
      <c r="A186" s="240">
        <f>A185+1</f>
        <v>85</v>
      </c>
      <c r="B186" s="188" t="s">
        <v>794</v>
      </c>
      <c r="C186" s="520" t="s">
        <v>366</v>
      </c>
      <c r="D186" s="521"/>
      <c r="E186" s="114" t="s">
        <v>169</v>
      </c>
      <c r="F186" s="256">
        <v>110</v>
      </c>
      <c r="G186" s="196" t="s">
        <v>92</v>
      </c>
      <c r="H186" s="300">
        <v>1487</v>
      </c>
      <c r="I186" s="300">
        <v>1412</v>
      </c>
      <c r="J186" s="231">
        <f t="shared" si="10"/>
        <v>5.0437121721587088</v>
      </c>
      <c r="K186" s="9"/>
      <c r="L186" s="9"/>
      <c r="M186" s="9"/>
      <c r="N186" s="9"/>
      <c r="O186" s="9"/>
      <c r="P186" s="9"/>
      <c r="Q186" s="9"/>
    </row>
    <row r="187" spans="1:17" s="7" customFormat="1" ht="65.25" customHeight="1">
      <c r="A187" s="230">
        <f>A186+1</f>
        <v>86</v>
      </c>
      <c r="B187" s="190" t="s">
        <v>795</v>
      </c>
      <c r="C187" s="462" t="s">
        <v>558</v>
      </c>
      <c r="D187" s="463"/>
      <c r="E187" s="98" t="s">
        <v>524</v>
      </c>
      <c r="F187" s="258">
        <v>110</v>
      </c>
      <c r="G187" s="144" t="s">
        <v>92</v>
      </c>
      <c r="H187" s="259">
        <v>1487</v>
      </c>
      <c r="I187" s="259">
        <v>1412</v>
      </c>
      <c r="J187" s="231">
        <f t="shared" si="10"/>
        <v>5.0437121721587088</v>
      </c>
      <c r="K187" s="9"/>
      <c r="L187" s="9"/>
      <c r="M187" s="9"/>
      <c r="N187" s="9"/>
      <c r="O187" s="9"/>
      <c r="P187" s="9"/>
      <c r="Q187" s="9"/>
    </row>
    <row r="188" spans="1:17" s="7" customFormat="1" ht="69" customHeight="1">
      <c r="A188" s="240">
        <f>A187+1</f>
        <v>87</v>
      </c>
      <c r="B188" s="188" t="s">
        <v>796</v>
      </c>
      <c r="C188" s="488" t="s">
        <v>367</v>
      </c>
      <c r="D188" s="489"/>
      <c r="E188" s="90" t="s">
        <v>524</v>
      </c>
      <c r="F188" s="256">
        <v>110</v>
      </c>
      <c r="G188" s="196" t="s">
        <v>92</v>
      </c>
      <c r="H188" s="259">
        <v>1487</v>
      </c>
      <c r="I188" s="259">
        <v>1412</v>
      </c>
      <c r="J188" s="231">
        <f t="shared" si="10"/>
        <v>5.0437121721587088</v>
      </c>
      <c r="K188" s="9"/>
      <c r="L188" s="9"/>
      <c r="M188" s="9"/>
      <c r="N188" s="9"/>
      <c r="O188" s="9"/>
      <c r="P188" s="9"/>
      <c r="Q188" s="9"/>
    </row>
    <row r="189" spans="1:17" s="7" customFormat="1" ht="65.25" customHeight="1">
      <c r="A189" s="230">
        <f t="shared" si="11"/>
        <v>88</v>
      </c>
      <c r="B189" s="188" t="s">
        <v>797</v>
      </c>
      <c r="C189" s="584" t="s">
        <v>368</v>
      </c>
      <c r="D189" s="585"/>
      <c r="E189" s="592" t="s">
        <v>498</v>
      </c>
      <c r="F189" s="256">
        <v>110</v>
      </c>
      <c r="G189" s="196" t="s">
        <v>92</v>
      </c>
      <c r="H189" s="259">
        <v>1487</v>
      </c>
      <c r="I189" s="259">
        <v>1412</v>
      </c>
      <c r="J189" s="231">
        <f t="shared" si="10"/>
        <v>5.0437121721587088</v>
      </c>
      <c r="K189" s="9"/>
      <c r="L189" s="9"/>
      <c r="M189" s="9"/>
      <c r="N189" s="9"/>
      <c r="O189" s="9"/>
      <c r="P189" s="9"/>
      <c r="Q189" s="9"/>
    </row>
    <row r="190" spans="1:17" s="7" customFormat="1" ht="66.75" customHeight="1">
      <c r="A190" s="230">
        <f t="shared" si="11"/>
        <v>89</v>
      </c>
      <c r="B190" s="188" t="s">
        <v>798</v>
      </c>
      <c r="C190" s="584" t="s">
        <v>369</v>
      </c>
      <c r="D190" s="585"/>
      <c r="E190" s="593"/>
      <c r="F190" s="256">
        <v>110</v>
      </c>
      <c r="G190" s="196" t="s">
        <v>92</v>
      </c>
      <c r="H190" s="259">
        <v>1487</v>
      </c>
      <c r="I190" s="259">
        <v>1412</v>
      </c>
      <c r="J190" s="231">
        <f t="shared" si="10"/>
        <v>5.0437121721587088</v>
      </c>
      <c r="K190" s="9"/>
      <c r="L190" s="9"/>
      <c r="M190" s="9"/>
      <c r="N190" s="9"/>
      <c r="O190" s="9"/>
      <c r="P190" s="9"/>
      <c r="Q190" s="9"/>
    </row>
    <row r="191" spans="1:17" s="7" customFormat="1" ht="65.25" customHeight="1">
      <c r="A191" s="230">
        <f>A190+1</f>
        <v>90</v>
      </c>
      <c r="B191" s="190" t="s">
        <v>799</v>
      </c>
      <c r="C191" s="462" t="s">
        <v>559</v>
      </c>
      <c r="D191" s="463"/>
      <c r="E191" s="592" t="s">
        <v>65</v>
      </c>
      <c r="F191" s="258">
        <v>110</v>
      </c>
      <c r="G191" s="144" t="s">
        <v>92</v>
      </c>
      <c r="H191" s="259">
        <v>1487</v>
      </c>
      <c r="I191" s="259">
        <v>1412</v>
      </c>
      <c r="J191" s="231">
        <f t="shared" si="10"/>
        <v>5.0437121721587088</v>
      </c>
      <c r="K191" s="9"/>
      <c r="L191" s="9"/>
      <c r="M191" s="9"/>
      <c r="N191" s="9"/>
      <c r="O191" s="9"/>
      <c r="P191" s="9"/>
      <c r="Q191" s="9"/>
    </row>
    <row r="192" spans="1:17" s="7" customFormat="1" ht="74.25" customHeight="1">
      <c r="A192" s="230">
        <f t="shared" si="11"/>
        <v>91</v>
      </c>
      <c r="B192" s="190" t="s">
        <v>800</v>
      </c>
      <c r="C192" s="462" t="s">
        <v>370</v>
      </c>
      <c r="D192" s="463"/>
      <c r="E192" s="593"/>
      <c r="F192" s="258">
        <v>110</v>
      </c>
      <c r="G192" s="144" t="s">
        <v>92</v>
      </c>
      <c r="H192" s="259">
        <v>1487</v>
      </c>
      <c r="I192" s="259">
        <v>1412</v>
      </c>
      <c r="J192" s="231">
        <f t="shared" si="10"/>
        <v>5.0437121721587088</v>
      </c>
      <c r="K192" s="9"/>
      <c r="L192" s="9"/>
      <c r="M192" s="9"/>
      <c r="N192" s="9"/>
      <c r="O192" s="9"/>
      <c r="P192" s="9"/>
      <c r="Q192" s="9"/>
    </row>
    <row r="193" spans="1:17" s="7" customFormat="1" ht="71.25" customHeight="1">
      <c r="A193" s="240">
        <f>A192+1</f>
        <v>92</v>
      </c>
      <c r="B193" s="188" t="s">
        <v>801</v>
      </c>
      <c r="C193" s="488" t="s">
        <v>560</v>
      </c>
      <c r="D193" s="489"/>
      <c r="E193" s="448" t="s">
        <v>66</v>
      </c>
      <c r="F193" s="256">
        <v>110</v>
      </c>
      <c r="G193" s="196" t="s">
        <v>92</v>
      </c>
      <c r="H193" s="259">
        <v>1487</v>
      </c>
      <c r="I193" s="259">
        <v>1412</v>
      </c>
      <c r="J193" s="231">
        <f t="shared" si="10"/>
        <v>5.0437121721587088</v>
      </c>
      <c r="K193" s="9"/>
      <c r="L193" s="9"/>
      <c r="M193" s="9"/>
      <c r="N193" s="9"/>
      <c r="O193" s="9"/>
      <c r="P193" s="9"/>
      <c r="Q193" s="9"/>
    </row>
    <row r="194" spans="1:17" s="7" customFormat="1" ht="67.5" customHeight="1">
      <c r="A194" s="230">
        <f t="shared" si="11"/>
        <v>93</v>
      </c>
      <c r="B194" s="188" t="s">
        <v>802</v>
      </c>
      <c r="C194" s="488" t="s">
        <v>371</v>
      </c>
      <c r="D194" s="489"/>
      <c r="E194" s="593"/>
      <c r="F194" s="256">
        <v>110</v>
      </c>
      <c r="G194" s="196" t="s">
        <v>92</v>
      </c>
      <c r="H194" s="259">
        <v>1487</v>
      </c>
      <c r="I194" s="259">
        <v>1412</v>
      </c>
      <c r="J194" s="231">
        <f t="shared" si="10"/>
        <v>5.0437121721587088</v>
      </c>
      <c r="K194" s="9"/>
      <c r="L194" s="9"/>
      <c r="M194" s="9"/>
      <c r="N194" s="9"/>
      <c r="O194" s="9"/>
      <c r="P194" s="9"/>
      <c r="Q194" s="9"/>
    </row>
    <row r="195" spans="1:17" s="7" customFormat="1" ht="69.75" customHeight="1">
      <c r="A195" s="230">
        <f t="shared" si="11"/>
        <v>94</v>
      </c>
      <c r="B195" s="190" t="s">
        <v>803</v>
      </c>
      <c r="C195" s="462" t="s">
        <v>561</v>
      </c>
      <c r="D195" s="463"/>
      <c r="E195" s="592" t="s">
        <v>353</v>
      </c>
      <c r="F195" s="261">
        <v>110</v>
      </c>
      <c r="G195" s="144" t="s">
        <v>92</v>
      </c>
      <c r="H195" s="259">
        <v>1487</v>
      </c>
      <c r="I195" s="259">
        <v>1412</v>
      </c>
      <c r="J195" s="231">
        <f t="shared" si="10"/>
        <v>5.0437121721587088</v>
      </c>
      <c r="K195" s="9"/>
      <c r="L195" s="9"/>
      <c r="M195" s="9"/>
      <c r="N195" s="9"/>
      <c r="O195" s="9"/>
      <c r="P195" s="9"/>
      <c r="Q195" s="9"/>
    </row>
    <row r="196" spans="1:17" s="7" customFormat="1" ht="71.25" customHeight="1">
      <c r="A196" s="241">
        <f t="shared" si="11"/>
        <v>95</v>
      </c>
      <c r="B196" s="229" t="s">
        <v>804</v>
      </c>
      <c r="C196" s="456" t="s">
        <v>500</v>
      </c>
      <c r="D196" s="457"/>
      <c r="E196" s="476"/>
      <c r="F196" s="262">
        <v>110</v>
      </c>
      <c r="G196" s="200" t="s">
        <v>92</v>
      </c>
      <c r="H196" s="263">
        <v>1487</v>
      </c>
      <c r="I196" s="263">
        <v>1412</v>
      </c>
      <c r="J196" s="231">
        <f t="shared" si="10"/>
        <v>5.0437121721587088</v>
      </c>
      <c r="K196" s="9"/>
      <c r="L196" s="9"/>
      <c r="M196" s="9"/>
      <c r="N196" s="9"/>
      <c r="O196" s="9"/>
      <c r="P196" s="9"/>
      <c r="Q196" s="9"/>
    </row>
    <row r="197" spans="1:17" s="7" customFormat="1" ht="63.75" customHeight="1">
      <c r="A197" s="239">
        <f t="shared" si="11"/>
        <v>96</v>
      </c>
      <c r="B197" s="186" t="s">
        <v>176</v>
      </c>
      <c r="C197" s="732" t="s">
        <v>46</v>
      </c>
      <c r="D197" s="733"/>
      <c r="E197" s="95" t="s">
        <v>64</v>
      </c>
      <c r="F197" s="250">
        <v>38</v>
      </c>
      <c r="G197" s="142" t="s">
        <v>92</v>
      </c>
      <c r="H197" s="251">
        <v>272</v>
      </c>
      <c r="I197" s="251">
        <v>258</v>
      </c>
      <c r="J197" s="231">
        <f t="shared" si="10"/>
        <v>5.1470588235294112</v>
      </c>
      <c r="K197" s="9"/>
      <c r="L197" s="9"/>
      <c r="M197" s="9"/>
      <c r="N197" s="9"/>
      <c r="O197" s="9"/>
      <c r="P197" s="9"/>
      <c r="Q197" s="9"/>
    </row>
    <row r="198" spans="1:17" s="7" customFormat="1" ht="42.75" customHeight="1">
      <c r="A198" s="230">
        <f t="shared" si="11"/>
        <v>97</v>
      </c>
      <c r="B198" s="190" t="s">
        <v>177</v>
      </c>
      <c r="C198" s="462" t="s">
        <v>47</v>
      </c>
      <c r="D198" s="463"/>
      <c r="E198" s="98" t="s">
        <v>74</v>
      </c>
      <c r="F198" s="258">
        <v>42</v>
      </c>
      <c r="G198" s="144" t="s">
        <v>92</v>
      </c>
      <c r="H198" s="253">
        <v>272</v>
      </c>
      <c r="I198" s="253">
        <v>258</v>
      </c>
      <c r="J198" s="231">
        <f t="shared" si="10"/>
        <v>5.1470588235294112</v>
      </c>
      <c r="K198" s="9"/>
      <c r="L198" s="9"/>
      <c r="M198" s="9"/>
      <c r="N198" s="9"/>
      <c r="O198" s="9"/>
      <c r="P198" s="9"/>
      <c r="Q198" s="9"/>
    </row>
    <row r="199" spans="1:17" s="7" customFormat="1" ht="48.75" customHeight="1">
      <c r="A199" s="242">
        <f t="shared" si="11"/>
        <v>98</v>
      </c>
      <c r="B199" s="229" t="s">
        <v>178</v>
      </c>
      <c r="C199" s="456" t="s">
        <v>972</v>
      </c>
      <c r="D199" s="457"/>
      <c r="E199" s="92" t="s">
        <v>162</v>
      </c>
      <c r="F199" s="262">
        <v>45</v>
      </c>
      <c r="G199" s="200" t="s">
        <v>92</v>
      </c>
      <c r="H199" s="136">
        <v>345</v>
      </c>
      <c r="I199" s="136">
        <v>327</v>
      </c>
      <c r="J199" s="231">
        <f t="shared" si="10"/>
        <v>5.2173913043478262</v>
      </c>
      <c r="K199" s="9"/>
      <c r="L199" s="9"/>
      <c r="M199" s="9"/>
      <c r="N199" s="9"/>
      <c r="O199" s="9"/>
      <c r="P199" s="9"/>
      <c r="Q199" s="9"/>
    </row>
    <row r="200" spans="1:17" s="7" customFormat="1" ht="50.25" customHeight="1">
      <c r="A200" s="449" t="s">
        <v>100</v>
      </c>
      <c r="B200" s="449"/>
      <c r="C200" s="449"/>
      <c r="D200" s="449"/>
      <c r="E200" s="449"/>
      <c r="F200" s="449"/>
      <c r="G200" s="449"/>
      <c r="H200" s="449"/>
      <c r="I200" s="78"/>
      <c r="J200" s="231"/>
      <c r="K200" s="9"/>
      <c r="L200" s="9"/>
      <c r="M200" s="9"/>
      <c r="N200" s="9"/>
      <c r="O200" s="9"/>
      <c r="P200" s="9"/>
      <c r="Q200" s="9"/>
    </row>
    <row r="201" spans="1:17" s="7" customFormat="1" ht="34.5" customHeight="1">
      <c r="A201" s="243">
        <f>A199+1</f>
        <v>99</v>
      </c>
      <c r="B201" s="186" t="s">
        <v>179</v>
      </c>
      <c r="C201" s="732" t="s">
        <v>59</v>
      </c>
      <c r="D201" s="733"/>
      <c r="E201" s="770" t="s">
        <v>25</v>
      </c>
      <c r="F201" s="142">
        <v>110</v>
      </c>
      <c r="G201" s="142" t="s">
        <v>122</v>
      </c>
      <c r="H201" s="264">
        <v>548</v>
      </c>
      <c r="I201" s="264">
        <v>520</v>
      </c>
      <c r="J201" s="231">
        <f t="shared" si="10"/>
        <v>5.1094890510948909</v>
      </c>
      <c r="K201" s="9"/>
      <c r="L201" s="9"/>
      <c r="M201" s="9"/>
      <c r="N201" s="9"/>
      <c r="O201" s="9"/>
      <c r="P201" s="9"/>
      <c r="Q201" s="9"/>
    </row>
    <row r="202" spans="1:17" s="7" customFormat="1" ht="53.25" customHeight="1">
      <c r="A202" s="244">
        <f>A201+1</f>
        <v>100</v>
      </c>
      <c r="B202" s="190" t="s">
        <v>180</v>
      </c>
      <c r="C202" s="584" t="s">
        <v>973</v>
      </c>
      <c r="D202" s="585"/>
      <c r="E202" s="771"/>
      <c r="F202" s="252">
        <v>110</v>
      </c>
      <c r="G202" s="144" t="s">
        <v>122</v>
      </c>
      <c r="H202" s="265">
        <v>548</v>
      </c>
      <c r="I202" s="265">
        <v>520</v>
      </c>
      <c r="J202" s="231">
        <f t="shared" si="10"/>
        <v>5.1094890510948909</v>
      </c>
      <c r="K202" s="9"/>
      <c r="L202" s="9"/>
      <c r="M202" s="9"/>
      <c r="N202" s="9"/>
      <c r="O202" s="9"/>
      <c r="P202" s="9"/>
      <c r="Q202" s="9"/>
    </row>
    <row r="203" spans="1:17" s="7" customFormat="1" ht="57.75" customHeight="1">
      <c r="A203" s="245">
        <f>A202+1</f>
        <v>101</v>
      </c>
      <c r="B203" s="190" t="s">
        <v>181</v>
      </c>
      <c r="C203" s="762" t="s">
        <v>78</v>
      </c>
      <c r="D203" s="763"/>
      <c r="E203" s="98" t="s">
        <v>170</v>
      </c>
      <c r="F203" s="252">
        <v>110</v>
      </c>
      <c r="G203" s="144" t="s">
        <v>122</v>
      </c>
      <c r="H203" s="265">
        <v>659</v>
      </c>
      <c r="I203" s="265">
        <v>627</v>
      </c>
      <c r="J203" s="231">
        <f t="shared" si="10"/>
        <v>4.8558421851289832</v>
      </c>
      <c r="K203" s="9"/>
      <c r="L203" s="9"/>
      <c r="M203" s="9"/>
      <c r="N203" s="9"/>
      <c r="O203" s="9"/>
      <c r="P203" s="9"/>
      <c r="Q203" s="9"/>
    </row>
    <row r="204" spans="1:17" s="7" customFormat="1" ht="43.5" customHeight="1">
      <c r="A204" s="245">
        <f t="shared" ref="A204:A210" si="12">A203+1</f>
        <v>102</v>
      </c>
      <c r="B204" s="190" t="s">
        <v>182</v>
      </c>
      <c r="C204" s="768" t="s">
        <v>492</v>
      </c>
      <c r="D204" s="769"/>
      <c r="E204" s="115" t="s">
        <v>171</v>
      </c>
      <c r="F204" s="252">
        <v>110</v>
      </c>
      <c r="G204" s="144" t="s">
        <v>122</v>
      </c>
      <c r="H204" s="265">
        <v>602</v>
      </c>
      <c r="I204" s="265">
        <v>572</v>
      </c>
      <c r="J204" s="231">
        <f t="shared" si="10"/>
        <v>4.9833887043189371</v>
      </c>
      <c r="K204" s="9"/>
      <c r="L204" s="9"/>
      <c r="M204" s="9"/>
      <c r="N204" s="9"/>
      <c r="O204" s="9"/>
      <c r="P204" s="9"/>
      <c r="Q204" s="9"/>
    </row>
    <row r="205" spans="1:17" s="7" customFormat="1" ht="110.25" customHeight="1">
      <c r="A205" s="244">
        <f t="shared" si="12"/>
        <v>103</v>
      </c>
      <c r="B205" s="190" t="s">
        <v>183</v>
      </c>
      <c r="C205" s="768" t="s">
        <v>493</v>
      </c>
      <c r="D205" s="769"/>
      <c r="E205" s="98" t="s">
        <v>76</v>
      </c>
      <c r="F205" s="252">
        <v>110</v>
      </c>
      <c r="G205" s="144" t="s">
        <v>122</v>
      </c>
      <c r="H205" s="265">
        <v>553</v>
      </c>
      <c r="I205" s="265">
        <v>525</v>
      </c>
      <c r="J205" s="231">
        <f t="shared" si="10"/>
        <v>5.0632911392405067</v>
      </c>
      <c r="K205" s="9"/>
      <c r="L205" s="9"/>
      <c r="M205" s="9"/>
      <c r="N205" s="9"/>
      <c r="O205" s="9"/>
      <c r="P205" s="9"/>
      <c r="Q205" s="9"/>
    </row>
    <row r="206" spans="1:17" s="7" customFormat="1" ht="87" customHeight="1">
      <c r="A206" s="246">
        <f>A205+1</f>
        <v>104</v>
      </c>
      <c r="B206" s="164" t="s">
        <v>184</v>
      </c>
      <c r="C206" s="584" t="s">
        <v>165</v>
      </c>
      <c r="D206" s="585"/>
      <c r="E206" s="114" t="s">
        <v>75</v>
      </c>
      <c r="F206" s="266">
        <v>110</v>
      </c>
      <c r="G206" s="196" t="s">
        <v>122</v>
      </c>
      <c r="H206" s="128">
        <v>771</v>
      </c>
      <c r="I206" s="128">
        <v>732</v>
      </c>
      <c r="J206" s="231">
        <f t="shared" si="10"/>
        <v>5.0583657587548636</v>
      </c>
      <c r="K206" s="9"/>
      <c r="L206" s="9"/>
      <c r="M206" s="9"/>
      <c r="N206" s="9"/>
      <c r="O206" s="9"/>
      <c r="P206" s="9"/>
      <c r="Q206" s="9"/>
    </row>
    <row r="207" spans="1:17" s="7" customFormat="1" ht="58.5" customHeight="1">
      <c r="A207" s="246">
        <f>A206+1</f>
        <v>105</v>
      </c>
      <c r="B207" s="164" t="s">
        <v>185</v>
      </c>
      <c r="C207" s="584" t="s">
        <v>164</v>
      </c>
      <c r="D207" s="585"/>
      <c r="E207" s="90" t="s">
        <v>170</v>
      </c>
      <c r="F207" s="266">
        <v>110</v>
      </c>
      <c r="G207" s="196" t="s">
        <v>122</v>
      </c>
      <c r="H207" s="128">
        <v>977</v>
      </c>
      <c r="I207" s="128">
        <v>928</v>
      </c>
      <c r="J207" s="231">
        <f t="shared" si="10"/>
        <v>5.0153531218014331</v>
      </c>
      <c r="K207" s="9"/>
      <c r="L207" s="9"/>
      <c r="M207" s="9"/>
      <c r="N207" s="9"/>
      <c r="O207" s="9"/>
      <c r="P207" s="9"/>
      <c r="Q207" s="9"/>
    </row>
    <row r="208" spans="1:17" s="7" customFormat="1" ht="112.5" customHeight="1">
      <c r="A208" s="247">
        <f t="shared" si="12"/>
        <v>106</v>
      </c>
      <c r="B208" s="171" t="s">
        <v>186</v>
      </c>
      <c r="C208" s="775" t="s">
        <v>131</v>
      </c>
      <c r="D208" s="776"/>
      <c r="E208" s="108" t="s">
        <v>76</v>
      </c>
      <c r="F208" s="254">
        <v>110</v>
      </c>
      <c r="G208" s="200" t="s">
        <v>122</v>
      </c>
      <c r="H208" s="267">
        <v>868</v>
      </c>
      <c r="I208" s="267">
        <v>825</v>
      </c>
      <c r="J208" s="231">
        <f t="shared" si="10"/>
        <v>4.9539170506912447</v>
      </c>
      <c r="K208" s="9"/>
      <c r="L208" s="9"/>
      <c r="M208" s="9"/>
      <c r="N208" s="9"/>
      <c r="O208" s="9"/>
      <c r="P208" s="9"/>
      <c r="Q208" s="9"/>
    </row>
    <row r="209" spans="1:17" s="7" customFormat="1" ht="24.75" customHeight="1">
      <c r="A209" s="248">
        <f>A208+1</f>
        <v>107</v>
      </c>
      <c r="B209" s="186" t="s">
        <v>534</v>
      </c>
      <c r="C209" s="732" t="s">
        <v>95</v>
      </c>
      <c r="D209" s="733"/>
      <c r="E209" s="447" t="s">
        <v>356</v>
      </c>
      <c r="F209" s="250">
        <v>38</v>
      </c>
      <c r="G209" s="142" t="s">
        <v>92</v>
      </c>
      <c r="H209" s="264">
        <v>13.5</v>
      </c>
      <c r="I209" s="264">
        <v>10.5</v>
      </c>
      <c r="J209" s="231">
        <f t="shared" si="10"/>
        <v>22.222222222222221</v>
      </c>
      <c r="K209" s="9"/>
      <c r="L209" s="9"/>
      <c r="M209" s="9"/>
      <c r="N209" s="9"/>
      <c r="O209" s="9"/>
      <c r="P209" s="9"/>
      <c r="Q209" s="9"/>
    </row>
    <row r="210" spans="1:17" s="7" customFormat="1" ht="24.75" customHeight="1">
      <c r="A210" s="249">
        <f t="shared" si="12"/>
        <v>108</v>
      </c>
      <c r="B210" s="236" t="s">
        <v>187</v>
      </c>
      <c r="C210" s="735" t="s">
        <v>96</v>
      </c>
      <c r="D210" s="736"/>
      <c r="E210" s="476"/>
      <c r="F210" s="268">
        <v>42</v>
      </c>
      <c r="G210" s="269" t="s">
        <v>92</v>
      </c>
      <c r="H210" s="270">
        <v>13.5</v>
      </c>
      <c r="I210" s="270">
        <v>10.5</v>
      </c>
      <c r="J210" s="231">
        <f t="shared" si="10"/>
        <v>22.222222222222221</v>
      </c>
      <c r="K210" s="9"/>
      <c r="L210" s="9"/>
      <c r="M210" s="9"/>
      <c r="N210" s="9"/>
      <c r="O210" s="9"/>
      <c r="P210" s="9"/>
      <c r="Q210" s="9"/>
    </row>
    <row r="211" spans="1:17" s="7" customFormat="1" ht="24" customHeight="1">
      <c r="A211" s="272">
        <f>A210+1</f>
        <v>109</v>
      </c>
      <c r="B211" s="273" t="s">
        <v>188</v>
      </c>
      <c r="C211" s="612" t="s">
        <v>220</v>
      </c>
      <c r="D211" s="613"/>
      <c r="E211" s="447" t="s">
        <v>355</v>
      </c>
      <c r="F211" s="274"/>
      <c r="G211" s="148" t="s">
        <v>92</v>
      </c>
      <c r="H211" s="275">
        <v>17</v>
      </c>
      <c r="I211" s="275">
        <v>15.5</v>
      </c>
      <c r="J211" s="231">
        <f t="shared" si="10"/>
        <v>8.8235294117647065</v>
      </c>
      <c r="K211" s="9"/>
      <c r="L211" s="9"/>
      <c r="M211" s="9"/>
      <c r="N211" s="9"/>
      <c r="O211" s="9"/>
      <c r="P211" s="9"/>
      <c r="Q211" s="9"/>
    </row>
    <row r="212" spans="1:17" s="7" customFormat="1" ht="47.25" customHeight="1">
      <c r="A212" s="247">
        <f>A211+1</f>
        <v>110</v>
      </c>
      <c r="B212" s="273" t="s">
        <v>189</v>
      </c>
      <c r="C212" s="612" t="s">
        <v>499</v>
      </c>
      <c r="D212" s="613"/>
      <c r="E212" s="476"/>
      <c r="F212" s="274"/>
      <c r="G212" s="148" t="s">
        <v>93</v>
      </c>
      <c r="H212" s="275">
        <v>32</v>
      </c>
      <c r="I212" s="275">
        <v>28</v>
      </c>
      <c r="J212" s="231">
        <f t="shared" si="10"/>
        <v>12.5</v>
      </c>
      <c r="K212" s="9"/>
      <c r="L212" s="9"/>
      <c r="M212" s="9"/>
      <c r="N212" s="9"/>
      <c r="O212" s="9"/>
      <c r="P212" s="9"/>
      <c r="Q212" s="9"/>
    </row>
    <row r="213" spans="1:17" s="11" customFormat="1" ht="21.75" customHeight="1">
      <c r="A213" s="507" t="s">
        <v>91</v>
      </c>
      <c r="B213" s="508"/>
      <c r="C213" s="508"/>
      <c r="D213" s="508"/>
      <c r="E213" s="508"/>
      <c r="F213" s="508"/>
      <c r="G213" s="508"/>
      <c r="H213" s="509"/>
      <c r="I213" s="385"/>
      <c r="J213" s="385"/>
      <c r="K213" s="9"/>
      <c r="L213" s="21"/>
      <c r="M213" s="21"/>
      <c r="N213" s="21"/>
      <c r="O213" s="21"/>
      <c r="P213" s="21"/>
      <c r="Q213" s="21"/>
    </row>
    <row r="214" spans="1:17" s="7" customFormat="1" ht="21.75" customHeight="1">
      <c r="A214" s="527">
        <f>A212+1</f>
        <v>111</v>
      </c>
      <c r="B214" s="414" t="s">
        <v>190</v>
      </c>
      <c r="C214" s="470" t="s">
        <v>461</v>
      </c>
      <c r="D214" s="471"/>
      <c r="E214" s="447" t="s">
        <v>170</v>
      </c>
      <c r="F214" s="430">
        <v>110</v>
      </c>
      <c r="G214" s="204" t="s">
        <v>93</v>
      </c>
      <c r="H214" s="479">
        <f>SUM(G215:G217)</f>
        <v>2205</v>
      </c>
      <c r="I214" s="479">
        <v>2093</v>
      </c>
      <c r="J214" s="402">
        <f>(H214-I214)/H214*100</f>
        <v>5.0793650793650791</v>
      </c>
      <c r="K214" s="9"/>
      <c r="L214" s="9"/>
      <c r="M214" s="9"/>
      <c r="N214" s="9"/>
      <c r="O214" s="9"/>
      <c r="P214" s="9"/>
      <c r="Q214" s="9"/>
    </row>
    <row r="215" spans="1:17" s="7" customFormat="1" ht="45.75" customHeight="1">
      <c r="A215" s="528"/>
      <c r="B215" s="415"/>
      <c r="C215" s="517" t="s">
        <v>890</v>
      </c>
      <c r="D215" s="518"/>
      <c r="E215" s="448"/>
      <c r="F215" s="431"/>
      <c r="G215" s="276">
        <f>H180</f>
        <v>903</v>
      </c>
      <c r="H215" s="480"/>
      <c r="I215" s="480"/>
      <c r="J215" s="403"/>
      <c r="K215" s="9"/>
      <c r="L215" s="9"/>
      <c r="M215" s="9"/>
      <c r="N215" s="9"/>
      <c r="O215" s="9"/>
      <c r="P215" s="9"/>
      <c r="Q215" s="9"/>
    </row>
    <row r="216" spans="1:17" s="7" customFormat="1" ht="22.5" customHeight="1">
      <c r="A216" s="528"/>
      <c r="B216" s="415"/>
      <c r="C216" s="517" t="s">
        <v>48</v>
      </c>
      <c r="D216" s="518"/>
      <c r="E216" s="448"/>
      <c r="F216" s="431"/>
      <c r="G216" s="276">
        <f>H173</f>
        <v>1270</v>
      </c>
      <c r="H216" s="480"/>
      <c r="I216" s="480"/>
      <c r="J216" s="403"/>
      <c r="K216" s="9"/>
      <c r="L216" s="9"/>
      <c r="M216" s="9"/>
      <c r="N216" s="9"/>
      <c r="O216" s="9"/>
      <c r="P216" s="9"/>
      <c r="Q216" s="9"/>
    </row>
    <row r="217" spans="1:17" s="7" customFormat="1" ht="41.25" customHeight="1">
      <c r="A217" s="529"/>
      <c r="B217" s="416"/>
      <c r="C217" s="579" t="s">
        <v>852</v>
      </c>
      <c r="D217" s="580"/>
      <c r="E217" s="476"/>
      <c r="F217" s="432"/>
      <c r="G217" s="277">
        <f>H212</f>
        <v>32</v>
      </c>
      <c r="H217" s="481"/>
      <c r="I217" s="481"/>
      <c r="J217" s="404"/>
      <c r="K217" s="9"/>
      <c r="L217" s="9"/>
      <c r="M217" s="9"/>
      <c r="N217" s="9"/>
      <c r="O217" s="9"/>
      <c r="P217" s="9"/>
      <c r="Q217" s="9"/>
    </row>
    <row r="218" spans="1:17" s="7" customFormat="1" ht="24.75" customHeight="1">
      <c r="A218" s="510">
        <f>A214+1</f>
        <v>112</v>
      </c>
      <c r="B218" s="437" t="s">
        <v>805</v>
      </c>
      <c r="C218" s="505" t="s">
        <v>1</v>
      </c>
      <c r="D218" s="506"/>
      <c r="E218" s="447" t="s">
        <v>170</v>
      </c>
      <c r="F218" s="430">
        <v>110</v>
      </c>
      <c r="G218" s="204" t="s">
        <v>93</v>
      </c>
      <c r="H218" s="442">
        <f>SUM(G219:G223)</f>
        <v>2780</v>
      </c>
      <c r="I218" s="442">
        <v>2634</v>
      </c>
      <c r="J218" s="402">
        <f>(H218-I218)/H218*100</f>
        <v>5.2517985611510793</v>
      </c>
      <c r="K218" s="9"/>
      <c r="L218" s="9"/>
      <c r="M218" s="9"/>
      <c r="N218" s="9"/>
      <c r="O218" s="9"/>
      <c r="P218" s="9"/>
      <c r="Q218" s="9"/>
    </row>
    <row r="219" spans="1:17" s="7" customFormat="1" ht="44.25" customHeight="1">
      <c r="A219" s="511"/>
      <c r="B219" s="438"/>
      <c r="C219" s="428" t="s">
        <v>890</v>
      </c>
      <c r="D219" s="429"/>
      <c r="E219" s="448"/>
      <c r="F219" s="431"/>
      <c r="G219" s="131">
        <f>H180</f>
        <v>903</v>
      </c>
      <c r="H219" s="443"/>
      <c r="I219" s="443"/>
      <c r="J219" s="403"/>
      <c r="K219" s="9"/>
      <c r="L219" s="9"/>
      <c r="M219" s="9"/>
      <c r="N219" s="9"/>
      <c r="O219" s="9"/>
      <c r="P219" s="9"/>
      <c r="Q219" s="9"/>
    </row>
    <row r="220" spans="1:17" s="7" customFormat="1" ht="42" customHeight="1">
      <c r="A220" s="434"/>
      <c r="B220" s="439"/>
      <c r="C220" s="428" t="s">
        <v>48</v>
      </c>
      <c r="D220" s="429"/>
      <c r="E220" s="448"/>
      <c r="F220" s="431"/>
      <c r="G220" s="131">
        <f>G226</f>
        <v>1270</v>
      </c>
      <c r="H220" s="444"/>
      <c r="I220" s="444"/>
      <c r="J220" s="403"/>
      <c r="K220" s="9"/>
      <c r="L220" s="9"/>
      <c r="M220" s="9"/>
      <c r="N220" s="9"/>
      <c r="O220" s="9"/>
      <c r="P220" s="9"/>
      <c r="Q220" s="9"/>
    </row>
    <row r="221" spans="1:17" s="7" customFormat="1" ht="43.5" customHeight="1">
      <c r="A221" s="434"/>
      <c r="B221" s="439"/>
      <c r="C221" s="428" t="s">
        <v>50</v>
      </c>
      <c r="D221" s="429"/>
      <c r="E221" s="448"/>
      <c r="F221" s="431"/>
      <c r="G221" s="131">
        <f>H201</f>
        <v>548</v>
      </c>
      <c r="H221" s="444"/>
      <c r="I221" s="444"/>
      <c r="J221" s="403"/>
      <c r="K221" s="9"/>
      <c r="L221" s="9"/>
      <c r="M221" s="9"/>
      <c r="N221" s="9"/>
      <c r="O221" s="9"/>
      <c r="P221" s="9"/>
      <c r="Q221" s="9"/>
    </row>
    <row r="222" spans="1:17" s="7" customFormat="1" ht="21.75" customHeight="1">
      <c r="A222" s="434"/>
      <c r="B222" s="439"/>
      <c r="C222" s="428" t="s">
        <v>427</v>
      </c>
      <c r="D222" s="429"/>
      <c r="E222" s="448"/>
      <c r="F222" s="431"/>
      <c r="G222" s="131">
        <f>H209*2</f>
        <v>27</v>
      </c>
      <c r="H222" s="444"/>
      <c r="I222" s="444"/>
      <c r="J222" s="403"/>
      <c r="K222" s="9"/>
      <c r="L222" s="9"/>
      <c r="M222" s="9"/>
      <c r="N222" s="9"/>
      <c r="O222" s="9"/>
      <c r="P222" s="9"/>
      <c r="Q222" s="9"/>
    </row>
    <row r="223" spans="1:17" s="7" customFormat="1" ht="42.75" customHeight="1">
      <c r="A223" s="436"/>
      <c r="B223" s="519"/>
      <c r="C223" s="440" t="s">
        <v>852</v>
      </c>
      <c r="D223" s="441"/>
      <c r="E223" s="476"/>
      <c r="F223" s="432"/>
      <c r="G223" s="225">
        <f>H212</f>
        <v>32</v>
      </c>
      <c r="H223" s="469"/>
      <c r="I223" s="469"/>
      <c r="J223" s="404"/>
      <c r="K223" s="9"/>
      <c r="L223" s="9"/>
      <c r="M223" s="9"/>
      <c r="N223" s="9"/>
      <c r="O223" s="9"/>
      <c r="P223" s="9"/>
      <c r="Q223" s="9"/>
    </row>
    <row r="224" spans="1:17" s="7" customFormat="1" ht="23.25" customHeight="1">
      <c r="A224" s="510">
        <f>A218+1</f>
        <v>113</v>
      </c>
      <c r="B224" s="437" t="s">
        <v>806</v>
      </c>
      <c r="C224" s="505" t="s">
        <v>704</v>
      </c>
      <c r="D224" s="506"/>
      <c r="E224" s="447" t="s">
        <v>170</v>
      </c>
      <c r="F224" s="430">
        <v>110</v>
      </c>
      <c r="G224" s="204" t="s">
        <v>93</v>
      </c>
      <c r="H224" s="442">
        <f>SUM(G225:G230)</f>
        <v>3052</v>
      </c>
      <c r="I224" s="442">
        <v>2892</v>
      </c>
      <c r="J224" s="442">
        <f>(H224-I224)/H224*100</f>
        <v>5.2424639580602879</v>
      </c>
      <c r="K224" s="9"/>
      <c r="L224" s="9"/>
      <c r="M224" s="9"/>
      <c r="N224" s="9"/>
      <c r="O224" s="9"/>
      <c r="P224" s="9"/>
      <c r="Q224" s="9"/>
    </row>
    <row r="225" spans="1:17" s="7" customFormat="1" ht="43.5" customHeight="1">
      <c r="A225" s="600"/>
      <c r="B225" s="438"/>
      <c r="C225" s="428" t="s">
        <v>890</v>
      </c>
      <c r="D225" s="429"/>
      <c r="E225" s="448"/>
      <c r="F225" s="431"/>
      <c r="G225" s="131">
        <f>G219</f>
        <v>903</v>
      </c>
      <c r="H225" s="443"/>
      <c r="I225" s="443"/>
      <c r="J225" s="443"/>
      <c r="K225" s="9"/>
      <c r="L225" s="9"/>
      <c r="M225" s="9"/>
      <c r="N225" s="9"/>
      <c r="O225" s="9"/>
      <c r="P225" s="9"/>
      <c r="Q225" s="9"/>
    </row>
    <row r="226" spans="1:17" s="7" customFormat="1" ht="45" customHeight="1">
      <c r="A226" s="434"/>
      <c r="B226" s="439"/>
      <c r="C226" s="428" t="s">
        <v>48</v>
      </c>
      <c r="D226" s="429"/>
      <c r="E226" s="448"/>
      <c r="F226" s="431"/>
      <c r="G226" s="131">
        <f>H173</f>
        <v>1270</v>
      </c>
      <c r="H226" s="444"/>
      <c r="I226" s="444"/>
      <c r="J226" s="444"/>
      <c r="K226" s="9"/>
      <c r="L226" s="9"/>
      <c r="M226" s="9"/>
      <c r="N226" s="9"/>
      <c r="O226" s="9"/>
      <c r="P226" s="9"/>
      <c r="Q226" s="9"/>
    </row>
    <row r="227" spans="1:17" s="7" customFormat="1" ht="42.75" customHeight="1">
      <c r="A227" s="434"/>
      <c r="B227" s="439"/>
      <c r="C227" s="428" t="s">
        <v>49</v>
      </c>
      <c r="D227" s="429"/>
      <c r="E227" s="448"/>
      <c r="F227" s="431"/>
      <c r="G227" s="131">
        <f>H197</f>
        <v>272</v>
      </c>
      <c r="H227" s="444"/>
      <c r="I227" s="444"/>
      <c r="J227" s="444"/>
      <c r="K227" s="9"/>
      <c r="L227" s="9"/>
      <c r="M227" s="9"/>
      <c r="N227" s="9"/>
      <c r="O227" s="9"/>
      <c r="P227" s="9"/>
      <c r="Q227" s="9"/>
    </row>
    <row r="228" spans="1:17" s="7" customFormat="1" ht="42.75" customHeight="1">
      <c r="A228" s="434"/>
      <c r="B228" s="439"/>
      <c r="C228" s="428" t="s">
        <v>50</v>
      </c>
      <c r="D228" s="429"/>
      <c r="E228" s="448"/>
      <c r="F228" s="431"/>
      <c r="G228" s="131">
        <f>G221</f>
        <v>548</v>
      </c>
      <c r="H228" s="444"/>
      <c r="I228" s="444"/>
      <c r="J228" s="444"/>
      <c r="K228" s="9"/>
      <c r="L228" s="9"/>
      <c r="M228" s="9"/>
      <c r="N228" s="9"/>
      <c r="O228" s="9"/>
      <c r="P228" s="9"/>
      <c r="Q228" s="9"/>
    </row>
    <row r="229" spans="1:17" s="7" customFormat="1" ht="24" customHeight="1">
      <c r="A229" s="434"/>
      <c r="B229" s="439"/>
      <c r="C229" s="428" t="s">
        <v>427</v>
      </c>
      <c r="D229" s="429"/>
      <c r="E229" s="448"/>
      <c r="F229" s="431"/>
      <c r="G229" s="131">
        <f>H209*2</f>
        <v>27</v>
      </c>
      <c r="H229" s="444"/>
      <c r="I229" s="444"/>
      <c r="J229" s="444"/>
      <c r="K229" s="9"/>
      <c r="L229" s="9"/>
      <c r="M229" s="9"/>
      <c r="N229" s="9"/>
      <c r="O229" s="9"/>
      <c r="P229" s="9"/>
      <c r="Q229" s="9"/>
    </row>
    <row r="230" spans="1:17" s="7" customFormat="1" ht="42" customHeight="1">
      <c r="A230" s="436"/>
      <c r="B230" s="519"/>
      <c r="C230" s="440" t="s">
        <v>852</v>
      </c>
      <c r="D230" s="441"/>
      <c r="E230" s="476"/>
      <c r="F230" s="432"/>
      <c r="G230" s="225">
        <f>H212</f>
        <v>32</v>
      </c>
      <c r="H230" s="469"/>
      <c r="I230" s="469"/>
      <c r="J230" s="469"/>
      <c r="K230" s="9"/>
      <c r="L230" s="9"/>
      <c r="M230" s="9"/>
      <c r="N230" s="9"/>
      <c r="O230" s="9"/>
      <c r="P230" s="9"/>
      <c r="Q230" s="9"/>
    </row>
    <row r="231" spans="1:17" s="7" customFormat="1" ht="24.75" customHeight="1">
      <c r="A231" s="527">
        <f>A224+1</f>
        <v>114</v>
      </c>
      <c r="B231" s="414" t="s">
        <v>807</v>
      </c>
      <c r="C231" s="505" t="s">
        <v>123</v>
      </c>
      <c r="D231" s="506"/>
      <c r="E231" s="447" t="s">
        <v>387</v>
      </c>
      <c r="F231" s="430">
        <v>110</v>
      </c>
      <c r="G231" s="204" t="s">
        <v>93</v>
      </c>
      <c r="H231" s="479">
        <f>SUM(G232:G237)</f>
        <v>3287</v>
      </c>
      <c r="I231" s="479">
        <v>3115</v>
      </c>
      <c r="J231" s="442">
        <f>(H231-I231)/H231*100</f>
        <v>5.2327350167325832</v>
      </c>
      <c r="K231" s="9"/>
      <c r="L231" s="9"/>
      <c r="M231" s="9"/>
      <c r="N231" s="9"/>
      <c r="O231" s="9"/>
      <c r="P231" s="9"/>
      <c r="Q231" s="9"/>
    </row>
    <row r="232" spans="1:17" s="7" customFormat="1" ht="66.75" customHeight="1">
      <c r="A232" s="523"/>
      <c r="B232" s="415"/>
      <c r="C232" s="428" t="s">
        <v>388</v>
      </c>
      <c r="D232" s="429"/>
      <c r="E232" s="448"/>
      <c r="F232" s="431"/>
      <c r="G232" s="131">
        <f>G225</f>
        <v>903</v>
      </c>
      <c r="H232" s="480"/>
      <c r="I232" s="480"/>
      <c r="J232" s="443"/>
      <c r="K232" s="9"/>
      <c r="L232" s="9"/>
      <c r="M232" s="9"/>
      <c r="N232" s="9"/>
      <c r="O232" s="9"/>
      <c r="P232" s="9"/>
      <c r="Q232" s="9"/>
    </row>
    <row r="233" spans="1:17" s="7" customFormat="1" ht="42" customHeight="1">
      <c r="A233" s="523"/>
      <c r="B233" s="415"/>
      <c r="C233" s="428" t="s">
        <v>133</v>
      </c>
      <c r="D233" s="429"/>
      <c r="E233" s="448"/>
      <c r="F233" s="431"/>
      <c r="G233" s="131">
        <f>H174</f>
        <v>1282</v>
      </c>
      <c r="H233" s="480"/>
      <c r="I233" s="480"/>
      <c r="J233" s="444"/>
      <c r="K233" s="9"/>
      <c r="L233" s="9"/>
      <c r="M233" s="9"/>
      <c r="N233" s="9"/>
      <c r="O233" s="9"/>
      <c r="P233" s="9"/>
      <c r="Q233" s="9"/>
    </row>
    <row r="234" spans="1:17" s="7" customFormat="1" ht="24" customHeight="1">
      <c r="A234" s="523"/>
      <c r="B234" s="415"/>
      <c r="C234" s="428" t="s">
        <v>49</v>
      </c>
      <c r="D234" s="429"/>
      <c r="E234" s="448"/>
      <c r="F234" s="431"/>
      <c r="G234" s="131">
        <f>H197</f>
        <v>272</v>
      </c>
      <c r="H234" s="480"/>
      <c r="I234" s="480"/>
      <c r="J234" s="444"/>
      <c r="K234" s="9"/>
      <c r="L234" s="9"/>
      <c r="M234" s="9"/>
      <c r="N234" s="9"/>
      <c r="O234" s="9"/>
      <c r="P234" s="9"/>
      <c r="Q234" s="9"/>
    </row>
    <row r="235" spans="1:17" s="7" customFormat="1" ht="43.5" customHeight="1">
      <c r="A235" s="523"/>
      <c r="B235" s="415"/>
      <c r="C235" s="428" t="s">
        <v>851</v>
      </c>
      <c r="D235" s="429"/>
      <c r="E235" s="448"/>
      <c r="F235" s="431"/>
      <c r="G235" s="131">
        <f>H206</f>
        <v>771</v>
      </c>
      <c r="H235" s="480"/>
      <c r="I235" s="480"/>
      <c r="J235" s="444"/>
      <c r="K235" s="9"/>
      <c r="L235" s="9"/>
      <c r="M235" s="9"/>
      <c r="N235" s="9"/>
      <c r="O235" s="9"/>
      <c r="P235" s="9"/>
      <c r="Q235" s="9"/>
    </row>
    <row r="236" spans="1:17" s="7" customFormat="1" ht="24" customHeight="1">
      <c r="A236" s="523"/>
      <c r="B236" s="415"/>
      <c r="C236" s="495" t="s">
        <v>229</v>
      </c>
      <c r="D236" s="496"/>
      <c r="E236" s="448"/>
      <c r="F236" s="431"/>
      <c r="G236" s="197">
        <f>H209*2</f>
        <v>27</v>
      </c>
      <c r="H236" s="480"/>
      <c r="I236" s="480"/>
      <c r="J236" s="444"/>
      <c r="K236" s="9"/>
      <c r="L236" s="9"/>
      <c r="M236" s="9"/>
      <c r="N236" s="9"/>
      <c r="O236" s="9"/>
      <c r="P236" s="9"/>
      <c r="Q236" s="9"/>
    </row>
    <row r="237" spans="1:17" s="7" customFormat="1" ht="45" customHeight="1">
      <c r="A237" s="582"/>
      <c r="B237" s="416"/>
      <c r="C237" s="440" t="s">
        <v>852</v>
      </c>
      <c r="D237" s="441"/>
      <c r="E237" s="476"/>
      <c r="F237" s="432"/>
      <c r="G237" s="225">
        <f>G230</f>
        <v>32</v>
      </c>
      <c r="H237" s="481"/>
      <c r="I237" s="481"/>
      <c r="J237" s="469"/>
      <c r="K237" s="9"/>
      <c r="L237" s="9"/>
      <c r="M237" s="9"/>
      <c r="N237" s="9"/>
      <c r="O237" s="9"/>
      <c r="P237" s="9"/>
      <c r="Q237" s="9"/>
    </row>
    <row r="238" spans="1:17" s="7" customFormat="1" ht="51.75" customHeight="1">
      <c r="A238" s="449" t="s">
        <v>100</v>
      </c>
      <c r="B238" s="449"/>
      <c r="C238" s="449"/>
      <c r="D238" s="449"/>
      <c r="E238" s="449"/>
      <c r="F238" s="449"/>
      <c r="G238" s="449"/>
      <c r="H238" s="449"/>
      <c r="I238" s="78"/>
      <c r="J238" s="78"/>
      <c r="K238" s="9"/>
      <c r="L238" s="9"/>
      <c r="M238" s="9"/>
      <c r="N238" s="9"/>
      <c r="O238" s="9"/>
      <c r="P238" s="9"/>
      <c r="Q238" s="9"/>
    </row>
    <row r="239" spans="1:17" s="7" customFormat="1" ht="62.25" customHeight="1">
      <c r="A239" s="282">
        <f>A231+1</f>
        <v>115</v>
      </c>
      <c r="B239" s="273" t="s">
        <v>808</v>
      </c>
      <c r="C239" s="566" t="s">
        <v>20</v>
      </c>
      <c r="D239" s="567"/>
      <c r="E239" s="102" t="s">
        <v>387</v>
      </c>
      <c r="F239" s="283"/>
      <c r="G239" s="133">
        <f>G228</f>
        <v>548</v>
      </c>
      <c r="H239" s="284">
        <f>H231-G235+G239</f>
        <v>3064</v>
      </c>
      <c r="I239" s="284">
        <v>2903</v>
      </c>
      <c r="J239" s="231">
        <f>(H239-I239)/H239*100</f>
        <v>5.2545691906005221</v>
      </c>
      <c r="K239" s="9"/>
      <c r="L239" s="9"/>
      <c r="M239" s="9"/>
      <c r="N239" s="9"/>
      <c r="O239" s="9"/>
      <c r="P239" s="9"/>
      <c r="Q239" s="9"/>
    </row>
    <row r="240" spans="1:17" s="7" customFormat="1" ht="27" customHeight="1">
      <c r="A240" s="510">
        <f>A239+1</f>
        <v>116</v>
      </c>
      <c r="B240" s="437" t="s">
        <v>809</v>
      </c>
      <c r="C240" s="505" t="s">
        <v>462</v>
      </c>
      <c r="D240" s="506"/>
      <c r="E240" s="447" t="s">
        <v>167</v>
      </c>
      <c r="F240" s="430">
        <v>110</v>
      </c>
      <c r="G240" s="204" t="s">
        <v>93</v>
      </c>
      <c r="H240" s="442">
        <f>SUM(G241:G243)</f>
        <v>2205</v>
      </c>
      <c r="I240" s="442">
        <v>2093</v>
      </c>
      <c r="J240" s="402">
        <f>(H240-I240)/H240*100</f>
        <v>5.0793650793650791</v>
      </c>
      <c r="K240" s="9"/>
      <c r="L240" s="9"/>
      <c r="M240" s="9"/>
      <c r="N240" s="9"/>
      <c r="O240" s="9"/>
      <c r="P240" s="9"/>
      <c r="Q240" s="9"/>
    </row>
    <row r="241" spans="1:17" s="7" customFormat="1" ht="43.5" customHeight="1">
      <c r="A241" s="434"/>
      <c r="B241" s="439"/>
      <c r="C241" s="428" t="s">
        <v>890</v>
      </c>
      <c r="D241" s="429"/>
      <c r="E241" s="448"/>
      <c r="F241" s="431"/>
      <c r="G241" s="276">
        <f>H180</f>
        <v>903</v>
      </c>
      <c r="H241" s="444"/>
      <c r="I241" s="444"/>
      <c r="J241" s="403"/>
      <c r="K241" s="9"/>
      <c r="L241" s="9"/>
      <c r="M241" s="9"/>
      <c r="N241" s="9"/>
      <c r="O241" s="9"/>
      <c r="P241" s="9"/>
      <c r="Q241" s="9"/>
    </row>
    <row r="242" spans="1:17" s="7" customFormat="1" ht="45" customHeight="1">
      <c r="A242" s="435"/>
      <c r="B242" s="595"/>
      <c r="C242" s="428" t="s">
        <v>134</v>
      </c>
      <c r="D242" s="429"/>
      <c r="E242" s="448"/>
      <c r="F242" s="431"/>
      <c r="G242" s="276">
        <f>H177</f>
        <v>1270</v>
      </c>
      <c r="H242" s="581"/>
      <c r="I242" s="581"/>
      <c r="J242" s="403"/>
      <c r="K242" s="9"/>
      <c r="L242" s="9"/>
      <c r="M242" s="9"/>
      <c r="N242" s="9"/>
      <c r="O242" s="9"/>
      <c r="P242" s="9"/>
      <c r="Q242" s="9"/>
    </row>
    <row r="243" spans="1:17" s="7" customFormat="1" ht="45" customHeight="1">
      <c r="A243" s="436"/>
      <c r="B243" s="519"/>
      <c r="C243" s="440" t="s">
        <v>891</v>
      </c>
      <c r="D243" s="441"/>
      <c r="E243" s="476"/>
      <c r="F243" s="432"/>
      <c r="G243" s="277">
        <f>H212</f>
        <v>32</v>
      </c>
      <c r="H243" s="469"/>
      <c r="I243" s="469"/>
      <c r="J243" s="404"/>
      <c r="K243" s="9"/>
      <c r="L243" s="9"/>
      <c r="M243" s="9"/>
      <c r="N243" s="9"/>
      <c r="O243" s="9"/>
      <c r="P243" s="9"/>
      <c r="Q243" s="9"/>
    </row>
    <row r="244" spans="1:17" s="7" customFormat="1" ht="27" customHeight="1">
      <c r="A244" s="510">
        <f>A240+1</f>
        <v>117</v>
      </c>
      <c r="B244" s="437" t="s">
        <v>810</v>
      </c>
      <c r="C244" s="505" t="s">
        <v>537</v>
      </c>
      <c r="D244" s="506"/>
      <c r="E244" s="447" t="s">
        <v>167</v>
      </c>
      <c r="F244" s="430">
        <v>110</v>
      </c>
      <c r="G244" s="204" t="s">
        <v>93</v>
      </c>
      <c r="H244" s="442">
        <f>SUM(G245:G249)</f>
        <v>2780</v>
      </c>
      <c r="I244" s="442">
        <v>2634</v>
      </c>
      <c r="J244" s="402">
        <f>(H244-I244)/H244*100</f>
        <v>5.2517985611510793</v>
      </c>
      <c r="K244" s="9"/>
      <c r="L244" s="9"/>
      <c r="M244" s="9"/>
      <c r="N244" s="9"/>
      <c r="O244" s="9"/>
      <c r="P244" s="9"/>
      <c r="Q244" s="9"/>
    </row>
    <row r="245" spans="1:17" s="7" customFormat="1" ht="45.75" customHeight="1">
      <c r="A245" s="434"/>
      <c r="B245" s="439"/>
      <c r="C245" s="428" t="s">
        <v>892</v>
      </c>
      <c r="D245" s="429"/>
      <c r="E245" s="448"/>
      <c r="F245" s="431"/>
      <c r="G245" s="131">
        <f>G251</f>
        <v>903</v>
      </c>
      <c r="H245" s="444"/>
      <c r="I245" s="444"/>
      <c r="J245" s="403"/>
      <c r="K245" s="9"/>
      <c r="L245" s="9"/>
      <c r="M245" s="9"/>
      <c r="N245" s="9"/>
      <c r="O245" s="9"/>
      <c r="P245" s="9"/>
      <c r="Q245" s="9"/>
    </row>
    <row r="246" spans="1:17" s="7" customFormat="1" ht="47.25" customHeight="1">
      <c r="A246" s="434"/>
      <c r="B246" s="439"/>
      <c r="C246" s="428" t="s">
        <v>134</v>
      </c>
      <c r="D246" s="429"/>
      <c r="E246" s="448"/>
      <c r="F246" s="431"/>
      <c r="G246" s="131">
        <f>H177</f>
        <v>1270</v>
      </c>
      <c r="H246" s="444"/>
      <c r="I246" s="444"/>
      <c r="J246" s="403"/>
      <c r="K246" s="9"/>
      <c r="L246" s="9"/>
      <c r="M246" s="9"/>
      <c r="N246" s="9"/>
      <c r="O246" s="9"/>
      <c r="P246" s="9"/>
      <c r="Q246" s="9"/>
    </row>
    <row r="247" spans="1:17" s="7" customFormat="1" ht="47.25" customHeight="1">
      <c r="A247" s="434"/>
      <c r="B247" s="439"/>
      <c r="C247" s="428" t="s">
        <v>50</v>
      </c>
      <c r="D247" s="429"/>
      <c r="E247" s="448"/>
      <c r="F247" s="431"/>
      <c r="G247" s="131">
        <f>G239</f>
        <v>548</v>
      </c>
      <c r="H247" s="444"/>
      <c r="I247" s="444"/>
      <c r="J247" s="403"/>
      <c r="K247" s="9"/>
      <c r="L247" s="9"/>
      <c r="M247" s="9"/>
      <c r="N247" s="9"/>
      <c r="O247" s="9"/>
      <c r="P247" s="9"/>
      <c r="Q247" s="9"/>
    </row>
    <row r="248" spans="1:17" s="7" customFormat="1" ht="24" customHeight="1">
      <c r="A248" s="434"/>
      <c r="B248" s="439"/>
      <c r="C248" s="428" t="s">
        <v>427</v>
      </c>
      <c r="D248" s="429"/>
      <c r="E248" s="448"/>
      <c r="F248" s="431"/>
      <c r="G248" s="131">
        <f>G255</f>
        <v>27</v>
      </c>
      <c r="H248" s="444"/>
      <c r="I248" s="444"/>
      <c r="J248" s="403"/>
      <c r="K248" s="9"/>
      <c r="L248" s="9"/>
      <c r="M248" s="9"/>
      <c r="N248" s="9"/>
      <c r="O248" s="9"/>
      <c r="P248" s="9"/>
      <c r="Q248" s="9"/>
    </row>
    <row r="249" spans="1:17" s="7" customFormat="1" ht="42.75" customHeight="1">
      <c r="A249" s="436"/>
      <c r="B249" s="519"/>
      <c r="C249" s="440" t="s">
        <v>891</v>
      </c>
      <c r="D249" s="441"/>
      <c r="E249" s="476"/>
      <c r="F249" s="432"/>
      <c r="G249" s="225">
        <f>G256</f>
        <v>32</v>
      </c>
      <c r="H249" s="469"/>
      <c r="I249" s="469"/>
      <c r="J249" s="404"/>
      <c r="K249" s="9"/>
      <c r="L249" s="9"/>
      <c r="M249" s="9"/>
      <c r="N249" s="9"/>
      <c r="O249" s="9"/>
      <c r="P249" s="9"/>
      <c r="Q249" s="9"/>
    </row>
    <row r="250" spans="1:17" s="7" customFormat="1" ht="31.5" customHeight="1">
      <c r="A250" s="510">
        <f>A244+1</f>
        <v>118</v>
      </c>
      <c r="B250" s="437" t="s">
        <v>811</v>
      </c>
      <c r="C250" s="505" t="s">
        <v>536</v>
      </c>
      <c r="D250" s="506"/>
      <c r="E250" s="447" t="s">
        <v>167</v>
      </c>
      <c r="F250" s="430">
        <v>110</v>
      </c>
      <c r="G250" s="204" t="s">
        <v>93</v>
      </c>
      <c r="H250" s="442">
        <f>SUM(G251:G256)</f>
        <v>3052</v>
      </c>
      <c r="I250" s="442">
        <f>SUM(H251:H256)</f>
        <v>0</v>
      </c>
      <c r="J250" s="442">
        <f>(H250-I250)/H250*100</f>
        <v>100</v>
      </c>
      <c r="K250" s="9"/>
      <c r="L250" s="9"/>
      <c r="M250" s="9"/>
      <c r="N250" s="9"/>
      <c r="O250" s="9"/>
      <c r="P250" s="9"/>
      <c r="Q250" s="9"/>
    </row>
    <row r="251" spans="1:17" s="7" customFormat="1" ht="43.5" customHeight="1">
      <c r="A251" s="434"/>
      <c r="B251" s="439"/>
      <c r="C251" s="428" t="s">
        <v>892</v>
      </c>
      <c r="D251" s="429"/>
      <c r="E251" s="448"/>
      <c r="F251" s="431"/>
      <c r="G251" s="131">
        <f>H180</f>
        <v>903</v>
      </c>
      <c r="H251" s="444"/>
      <c r="I251" s="444"/>
      <c r="J251" s="443"/>
      <c r="K251" s="9"/>
      <c r="L251" s="9"/>
      <c r="M251" s="9"/>
      <c r="N251" s="9"/>
      <c r="O251" s="9"/>
      <c r="P251" s="9"/>
      <c r="Q251" s="9"/>
    </row>
    <row r="252" spans="1:17" s="7" customFormat="1" ht="48" customHeight="1">
      <c r="A252" s="434"/>
      <c r="B252" s="439"/>
      <c r="C252" s="428" t="s">
        <v>134</v>
      </c>
      <c r="D252" s="429"/>
      <c r="E252" s="448"/>
      <c r="F252" s="431"/>
      <c r="G252" s="131">
        <f>H177</f>
        <v>1270</v>
      </c>
      <c r="H252" s="444"/>
      <c r="I252" s="444"/>
      <c r="J252" s="444"/>
      <c r="K252" s="9"/>
      <c r="L252" s="9"/>
      <c r="M252" s="9"/>
      <c r="N252" s="9"/>
      <c r="O252" s="9"/>
      <c r="P252" s="9"/>
      <c r="Q252" s="9"/>
    </row>
    <row r="253" spans="1:17" s="7" customFormat="1" ht="43.5" customHeight="1">
      <c r="A253" s="434"/>
      <c r="B253" s="439"/>
      <c r="C253" s="428" t="s">
        <v>135</v>
      </c>
      <c r="D253" s="429"/>
      <c r="E253" s="448"/>
      <c r="F253" s="431"/>
      <c r="G253" s="131">
        <f>H197</f>
        <v>272</v>
      </c>
      <c r="H253" s="444"/>
      <c r="I253" s="444"/>
      <c r="J253" s="444"/>
      <c r="K253" s="9"/>
      <c r="L253" s="9"/>
      <c r="M253" s="9"/>
      <c r="N253" s="9"/>
      <c r="O253" s="9"/>
      <c r="P253" s="9"/>
      <c r="Q253" s="9"/>
    </row>
    <row r="254" spans="1:17" s="7" customFormat="1" ht="46.5" customHeight="1">
      <c r="A254" s="434"/>
      <c r="B254" s="439"/>
      <c r="C254" s="428" t="s">
        <v>50</v>
      </c>
      <c r="D254" s="429"/>
      <c r="E254" s="448"/>
      <c r="F254" s="431"/>
      <c r="G254" s="131">
        <f>G247</f>
        <v>548</v>
      </c>
      <c r="H254" s="444"/>
      <c r="I254" s="444"/>
      <c r="J254" s="444"/>
      <c r="K254" s="9"/>
      <c r="L254" s="9"/>
      <c r="M254" s="9"/>
      <c r="N254" s="9"/>
      <c r="O254" s="9"/>
      <c r="P254" s="9"/>
      <c r="Q254" s="9"/>
    </row>
    <row r="255" spans="1:17" s="7" customFormat="1" ht="24" customHeight="1">
      <c r="A255" s="434"/>
      <c r="B255" s="439"/>
      <c r="C255" s="428" t="s">
        <v>427</v>
      </c>
      <c r="D255" s="429"/>
      <c r="E255" s="448"/>
      <c r="F255" s="431"/>
      <c r="G255" s="131">
        <f>H209*2</f>
        <v>27</v>
      </c>
      <c r="H255" s="444"/>
      <c r="I255" s="444"/>
      <c r="J255" s="444"/>
      <c r="K255" s="9"/>
      <c r="L255" s="9"/>
      <c r="M255" s="9"/>
      <c r="N255" s="9"/>
      <c r="O255" s="9"/>
      <c r="P255" s="9"/>
      <c r="Q255" s="9"/>
    </row>
    <row r="256" spans="1:17" s="7" customFormat="1" ht="50.25" customHeight="1">
      <c r="A256" s="436"/>
      <c r="B256" s="519"/>
      <c r="C256" s="440" t="s">
        <v>891</v>
      </c>
      <c r="D256" s="441"/>
      <c r="E256" s="476"/>
      <c r="F256" s="432"/>
      <c r="G256" s="225">
        <f>H212</f>
        <v>32</v>
      </c>
      <c r="H256" s="469"/>
      <c r="I256" s="469"/>
      <c r="J256" s="469"/>
      <c r="K256" s="9"/>
      <c r="L256" s="9"/>
      <c r="M256" s="9"/>
      <c r="N256" s="9"/>
      <c r="O256" s="9"/>
      <c r="P256" s="9"/>
      <c r="Q256" s="9"/>
    </row>
    <row r="257" spans="1:17" s="7" customFormat="1" ht="31.5" customHeight="1">
      <c r="A257" s="524">
        <f>A250+1</f>
        <v>119</v>
      </c>
      <c r="B257" s="437" t="s">
        <v>812</v>
      </c>
      <c r="C257" s="505" t="s">
        <v>344</v>
      </c>
      <c r="D257" s="506"/>
      <c r="E257" s="447" t="s">
        <v>167</v>
      </c>
      <c r="F257" s="430">
        <v>110</v>
      </c>
      <c r="G257" s="204" t="s">
        <v>93</v>
      </c>
      <c r="H257" s="442">
        <f>SUM(G258:G263)</f>
        <v>3287</v>
      </c>
      <c r="I257" s="442">
        <v>3115</v>
      </c>
      <c r="J257" s="442">
        <f>(H257-I257)/H257*100</f>
        <v>5.2327350167325832</v>
      </c>
      <c r="K257" s="9"/>
      <c r="L257" s="9"/>
      <c r="M257" s="9"/>
      <c r="N257" s="9"/>
      <c r="O257" s="9"/>
      <c r="P257" s="9"/>
      <c r="Q257" s="9"/>
    </row>
    <row r="258" spans="1:17" s="7" customFormat="1" ht="69.75" customHeight="1">
      <c r="A258" s="525"/>
      <c r="B258" s="439"/>
      <c r="C258" s="428" t="s">
        <v>389</v>
      </c>
      <c r="D258" s="429"/>
      <c r="E258" s="448"/>
      <c r="F258" s="431"/>
      <c r="G258" s="131">
        <f>H181</f>
        <v>903</v>
      </c>
      <c r="H258" s="444"/>
      <c r="I258" s="444"/>
      <c r="J258" s="443"/>
      <c r="K258" s="9"/>
      <c r="L258" s="9"/>
      <c r="M258" s="9"/>
      <c r="N258" s="9"/>
      <c r="O258" s="9"/>
      <c r="P258" s="9"/>
      <c r="Q258" s="9"/>
    </row>
    <row r="259" spans="1:17" s="7" customFormat="1" ht="50.25" customHeight="1">
      <c r="A259" s="525"/>
      <c r="B259" s="439"/>
      <c r="C259" s="428" t="s">
        <v>138</v>
      </c>
      <c r="D259" s="429"/>
      <c r="E259" s="448"/>
      <c r="F259" s="431"/>
      <c r="G259" s="131">
        <f>H178</f>
        <v>1282</v>
      </c>
      <c r="H259" s="444"/>
      <c r="I259" s="444"/>
      <c r="J259" s="444"/>
      <c r="K259" s="9"/>
      <c r="L259" s="9"/>
      <c r="M259" s="9"/>
      <c r="N259" s="9"/>
      <c r="O259" s="9"/>
      <c r="P259" s="9"/>
      <c r="Q259" s="9"/>
    </row>
    <row r="260" spans="1:17" s="7" customFormat="1" ht="46.5" customHeight="1">
      <c r="A260" s="525"/>
      <c r="B260" s="439"/>
      <c r="C260" s="428" t="s">
        <v>135</v>
      </c>
      <c r="D260" s="429"/>
      <c r="E260" s="448"/>
      <c r="F260" s="431"/>
      <c r="G260" s="131">
        <f>H197</f>
        <v>272</v>
      </c>
      <c r="H260" s="444"/>
      <c r="I260" s="444"/>
      <c r="J260" s="444"/>
      <c r="K260" s="9"/>
      <c r="L260" s="9"/>
      <c r="M260" s="9"/>
      <c r="N260" s="9"/>
      <c r="O260" s="9"/>
      <c r="P260" s="9"/>
      <c r="Q260" s="9"/>
    </row>
    <row r="261" spans="1:17" s="7" customFormat="1" ht="49.5" customHeight="1">
      <c r="A261" s="525"/>
      <c r="B261" s="439"/>
      <c r="C261" s="428" t="s">
        <v>345</v>
      </c>
      <c r="D261" s="429"/>
      <c r="E261" s="448"/>
      <c r="F261" s="431"/>
      <c r="G261" s="131">
        <f>H206</f>
        <v>771</v>
      </c>
      <c r="H261" s="444"/>
      <c r="I261" s="444"/>
      <c r="J261" s="444"/>
      <c r="K261" s="9"/>
      <c r="L261" s="9"/>
      <c r="M261" s="9"/>
      <c r="N261" s="9"/>
      <c r="O261" s="9"/>
      <c r="P261" s="9"/>
      <c r="Q261" s="9"/>
    </row>
    <row r="262" spans="1:17" s="7" customFormat="1" ht="27.75" customHeight="1">
      <c r="A262" s="525"/>
      <c r="B262" s="439"/>
      <c r="C262" s="428" t="s">
        <v>427</v>
      </c>
      <c r="D262" s="429"/>
      <c r="E262" s="448"/>
      <c r="F262" s="431"/>
      <c r="G262" s="131">
        <f>H209*2</f>
        <v>27</v>
      </c>
      <c r="H262" s="444"/>
      <c r="I262" s="444"/>
      <c r="J262" s="444"/>
      <c r="K262" s="9"/>
      <c r="L262" s="9"/>
      <c r="M262" s="9"/>
      <c r="N262" s="9"/>
      <c r="O262" s="9"/>
      <c r="P262" s="9"/>
      <c r="Q262" s="9"/>
    </row>
    <row r="263" spans="1:17" s="7" customFormat="1" ht="45.75" customHeight="1">
      <c r="A263" s="526"/>
      <c r="B263" s="519"/>
      <c r="C263" s="440" t="s">
        <v>891</v>
      </c>
      <c r="D263" s="441"/>
      <c r="E263" s="448"/>
      <c r="F263" s="431"/>
      <c r="G263" s="225">
        <f>H212</f>
        <v>32</v>
      </c>
      <c r="H263" s="469"/>
      <c r="I263" s="469"/>
      <c r="J263" s="469"/>
      <c r="K263" s="9"/>
      <c r="L263" s="9"/>
      <c r="M263" s="9"/>
      <c r="N263" s="9"/>
      <c r="O263" s="9"/>
      <c r="P263" s="9"/>
      <c r="Q263" s="9"/>
    </row>
    <row r="264" spans="1:17" s="7" customFormat="1" ht="70.5" customHeight="1">
      <c r="A264" s="285">
        <f>A257+1</f>
        <v>120</v>
      </c>
      <c r="B264" s="229" t="s">
        <v>813</v>
      </c>
      <c r="C264" s="530" t="s">
        <v>20</v>
      </c>
      <c r="D264" s="531"/>
      <c r="E264" s="476"/>
      <c r="F264" s="432"/>
      <c r="G264" s="134">
        <f>G254</f>
        <v>548</v>
      </c>
      <c r="H264" s="278">
        <f>H257-G261+G264</f>
        <v>3064</v>
      </c>
      <c r="I264" s="278">
        <v>2903</v>
      </c>
      <c r="J264" s="231">
        <f>(H264-I264)/H264*100</f>
        <v>5.2545691906005221</v>
      </c>
      <c r="K264" s="9"/>
      <c r="L264" s="9"/>
      <c r="M264" s="9"/>
      <c r="N264" s="9"/>
      <c r="O264" s="9"/>
      <c r="P264" s="9"/>
      <c r="Q264" s="9"/>
    </row>
    <row r="265" spans="1:17" s="7" customFormat="1" ht="47.25" customHeight="1">
      <c r="A265" s="601">
        <f>A264+1</f>
        <v>121</v>
      </c>
      <c r="B265" s="414" t="s">
        <v>814</v>
      </c>
      <c r="C265" s="470" t="s">
        <v>565</v>
      </c>
      <c r="D265" s="471"/>
      <c r="E265" s="447" t="s">
        <v>170</v>
      </c>
      <c r="F265" s="430">
        <v>110</v>
      </c>
      <c r="G265" s="204" t="s">
        <v>93</v>
      </c>
      <c r="H265" s="479">
        <f>SUM(G266:G268)</f>
        <v>2205</v>
      </c>
      <c r="I265" s="479">
        <v>2093</v>
      </c>
      <c r="J265" s="402">
        <f>(H265-I265)/H265*100</f>
        <v>5.0793650793650791</v>
      </c>
      <c r="K265" s="9"/>
      <c r="L265" s="9"/>
      <c r="M265" s="9"/>
      <c r="N265" s="9"/>
      <c r="O265" s="9"/>
      <c r="P265" s="9"/>
      <c r="Q265" s="9"/>
    </row>
    <row r="266" spans="1:17" s="7" customFormat="1" ht="46.5" customHeight="1">
      <c r="A266" s="523"/>
      <c r="B266" s="415"/>
      <c r="C266" s="517" t="s">
        <v>68</v>
      </c>
      <c r="D266" s="518"/>
      <c r="E266" s="448"/>
      <c r="F266" s="431"/>
      <c r="G266" s="276">
        <f>H182</f>
        <v>903</v>
      </c>
      <c r="H266" s="480"/>
      <c r="I266" s="480"/>
      <c r="J266" s="403"/>
      <c r="K266" s="9"/>
      <c r="L266" s="9"/>
      <c r="M266" s="9"/>
      <c r="N266" s="9"/>
      <c r="O266" s="9"/>
      <c r="P266" s="9"/>
      <c r="Q266" s="9"/>
    </row>
    <row r="267" spans="1:17" s="7" customFormat="1" ht="49.5" customHeight="1">
      <c r="A267" s="523"/>
      <c r="B267" s="415"/>
      <c r="C267" s="517" t="s">
        <v>48</v>
      </c>
      <c r="D267" s="518"/>
      <c r="E267" s="448"/>
      <c r="F267" s="431"/>
      <c r="G267" s="276">
        <f>H177</f>
        <v>1270</v>
      </c>
      <c r="H267" s="480"/>
      <c r="I267" s="480"/>
      <c r="J267" s="403"/>
      <c r="K267" s="9"/>
      <c r="L267" s="9"/>
      <c r="M267" s="9"/>
      <c r="N267" s="9"/>
      <c r="O267" s="9"/>
      <c r="P267" s="9"/>
      <c r="Q267" s="9"/>
    </row>
    <row r="268" spans="1:17" s="7" customFormat="1" ht="48.75" customHeight="1">
      <c r="A268" s="582"/>
      <c r="B268" s="416"/>
      <c r="C268" s="579" t="s">
        <v>852</v>
      </c>
      <c r="D268" s="580"/>
      <c r="E268" s="476"/>
      <c r="F268" s="432"/>
      <c r="G268" s="277">
        <f>H212</f>
        <v>32</v>
      </c>
      <c r="H268" s="481"/>
      <c r="I268" s="481"/>
      <c r="J268" s="404"/>
      <c r="K268" s="9"/>
      <c r="L268" s="9"/>
      <c r="M268" s="9"/>
      <c r="N268" s="9"/>
      <c r="O268" s="9"/>
      <c r="P268" s="9"/>
      <c r="Q268" s="9"/>
    </row>
    <row r="269" spans="1:17" s="7" customFormat="1" ht="46.5" customHeight="1">
      <c r="A269" s="527">
        <f>A265+1</f>
        <v>122</v>
      </c>
      <c r="B269" s="414" t="s">
        <v>815</v>
      </c>
      <c r="C269" s="470" t="s">
        <v>564</v>
      </c>
      <c r="D269" s="471"/>
      <c r="E269" s="447" t="s">
        <v>170</v>
      </c>
      <c r="F269" s="430">
        <v>110</v>
      </c>
      <c r="G269" s="204" t="s">
        <v>93</v>
      </c>
      <c r="H269" s="479">
        <f>SUM(G270:G274)</f>
        <v>2891</v>
      </c>
      <c r="I269" s="479">
        <v>2741</v>
      </c>
      <c r="J269" s="402">
        <f>(H269-I269)/H269*100</f>
        <v>5.1885160843998612</v>
      </c>
      <c r="K269" s="9"/>
      <c r="L269" s="9"/>
      <c r="M269" s="9"/>
      <c r="N269" s="9"/>
      <c r="O269" s="9"/>
      <c r="P269" s="9"/>
      <c r="Q269" s="9"/>
    </row>
    <row r="270" spans="1:17" s="7" customFormat="1" ht="63.75" customHeight="1">
      <c r="A270" s="528"/>
      <c r="B270" s="415"/>
      <c r="C270" s="517" t="s">
        <v>225</v>
      </c>
      <c r="D270" s="518"/>
      <c r="E270" s="448"/>
      <c r="F270" s="431"/>
      <c r="G270" s="131">
        <f>G277</f>
        <v>903</v>
      </c>
      <c r="H270" s="480"/>
      <c r="I270" s="480"/>
      <c r="J270" s="403"/>
      <c r="K270" s="9"/>
      <c r="L270" s="9"/>
      <c r="M270" s="9"/>
      <c r="N270" s="9"/>
      <c r="O270" s="9"/>
      <c r="P270" s="9"/>
      <c r="Q270" s="9"/>
    </row>
    <row r="271" spans="1:17" s="7" customFormat="1" ht="44.25" customHeight="1">
      <c r="A271" s="528"/>
      <c r="B271" s="415"/>
      <c r="C271" s="517" t="s">
        <v>48</v>
      </c>
      <c r="D271" s="518"/>
      <c r="E271" s="448"/>
      <c r="F271" s="431"/>
      <c r="G271" s="131">
        <f>H173</f>
        <v>1270</v>
      </c>
      <c r="H271" s="480"/>
      <c r="I271" s="480"/>
      <c r="J271" s="403"/>
      <c r="K271" s="9"/>
      <c r="L271" s="9"/>
      <c r="M271" s="9"/>
      <c r="N271" s="9"/>
      <c r="O271" s="9"/>
      <c r="P271" s="9"/>
      <c r="Q271" s="9"/>
    </row>
    <row r="272" spans="1:17" s="7" customFormat="1" ht="45" customHeight="1">
      <c r="A272" s="528"/>
      <c r="B272" s="415"/>
      <c r="C272" s="517" t="s">
        <v>136</v>
      </c>
      <c r="D272" s="518"/>
      <c r="E272" s="448"/>
      <c r="F272" s="431"/>
      <c r="G272" s="131">
        <f>H203</f>
        <v>659</v>
      </c>
      <c r="H272" s="480"/>
      <c r="I272" s="480"/>
      <c r="J272" s="403"/>
      <c r="K272" s="9"/>
      <c r="L272" s="9"/>
      <c r="M272" s="9"/>
      <c r="N272" s="9"/>
      <c r="O272" s="9"/>
      <c r="P272" s="9"/>
      <c r="Q272" s="9"/>
    </row>
    <row r="273" spans="1:17" s="7" customFormat="1" ht="24" customHeight="1">
      <c r="A273" s="528"/>
      <c r="B273" s="415"/>
      <c r="C273" s="517" t="s">
        <v>427</v>
      </c>
      <c r="D273" s="518"/>
      <c r="E273" s="448"/>
      <c r="F273" s="431"/>
      <c r="G273" s="131">
        <f>G281</f>
        <v>27</v>
      </c>
      <c r="H273" s="480"/>
      <c r="I273" s="480"/>
      <c r="J273" s="403"/>
      <c r="K273" s="9"/>
      <c r="L273" s="9"/>
      <c r="M273" s="9"/>
      <c r="N273" s="9"/>
      <c r="O273" s="9"/>
      <c r="P273" s="9"/>
      <c r="Q273" s="9"/>
    </row>
    <row r="274" spans="1:17" s="7" customFormat="1" ht="45" customHeight="1">
      <c r="A274" s="529"/>
      <c r="B274" s="416"/>
      <c r="C274" s="579" t="s">
        <v>852</v>
      </c>
      <c r="D274" s="580"/>
      <c r="E274" s="476"/>
      <c r="F274" s="432"/>
      <c r="G274" s="225">
        <f>G282</f>
        <v>32</v>
      </c>
      <c r="H274" s="481"/>
      <c r="I274" s="481"/>
      <c r="J274" s="404"/>
      <c r="K274" s="9"/>
      <c r="L274" s="9"/>
      <c r="M274" s="9"/>
      <c r="N274" s="9"/>
      <c r="O274" s="9"/>
      <c r="P274" s="9"/>
      <c r="Q274" s="9"/>
    </row>
    <row r="275" spans="1:17" s="7" customFormat="1" ht="55.5" customHeight="1">
      <c r="A275" s="449" t="s">
        <v>100</v>
      </c>
      <c r="B275" s="449"/>
      <c r="C275" s="449"/>
      <c r="D275" s="449"/>
      <c r="E275" s="449"/>
      <c r="F275" s="449"/>
      <c r="G275" s="449"/>
      <c r="H275" s="449"/>
      <c r="I275" s="78"/>
      <c r="J275" s="78"/>
      <c r="K275" s="9"/>
      <c r="L275" s="9"/>
      <c r="M275" s="9"/>
      <c r="N275" s="9"/>
      <c r="O275" s="9"/>
      <c r="P275" s="9"/>
      <c r="Q275" s="9"/>
    </row>
    <row r="276" spans="1:17" s="7" customFormat="1" ht="47.25" customHeight="1">
      <c r="A276" s="522">
        <f>A269+1</f>
        <v>123</v>
      </c>
      <c r="B276" s="414" t="s">
        <v>816</v>
      </c>
      <c r="C276" s="470" t="s">
        <v>562</v>
      </c>
      <c r="D276" s="471"/>
      <c r="E276" s="447" t="s">
        <v>170</v>
      </c>
      <c r="F276" s="430">
        <v>110</v>
      </c>
      <c r="G276" s="204" t="s">
        <v>93</v>
      </c>
      <c r="H276" s="479">
        <f>SUM(G277:G282)</f>
        <v>3163</v>
      </c>
      <c r="I276" s="479">
        <v>2999</v>
      </c>
      <c r="J276" s="442">
        <f>(H276-I276)/H276*100</f>
        <v>5.1849509958899782</v>
      </c>
      <c r="K276" s="9"/>
      <c r="L276" s="9"/>
      <c r="M276" s="9"/>
      <c r="N276" s="9"/>
      <c r="O276" s="9"/>
      <c r="P276" s="9"/>
      <c r="Q276" s="9"/>
    </row>
    <row r="277" spans="1:17" s="7" customFormat="1" ht="69" customHeight="1">
      <c r="A277" s="523"/>
      <c r="B277" s="415"/>
      <c r="C277" s="517" t="s">
        <v>225</v>
      </c>
      <c r="D277" s="518"/>
      <c r="E277" s="448"/>
      <c r="F277" s="431"/>
      <c r="G277" s="131">
        <f>H182</f>
        <v>903</v>
      </c>
      <c r="H277" s="480"/>
      <c r="I277" s="480"/>
      <c r="J277" s="443"/>
      <c r="K277" s="9"/>
      <c r="L277" s="9"/>
      <c r="M277" s="9"/>
      <c r="N277" s="9"/>
      <c r="O277" s="9"/>
      <c r="P277" s="9"/>
      <c r="Q277" s="9"/>
    </row>
    <row r="278" spans="1:17" s="7" customFormat="1" ht="45" customHeight="1">
      <c r="A278" s="523"/>
      <c r="B278" s="415"/>
      <c r="C278" s="517" t="s">
        <v>48</v>
      </c>
      <c r="D278" s="518"/>
      <c r="E278" s="448"/>
      <c r="F278" s="431"/>
      <c r="G278" s="131">
        <f>H177</f>
        <v>1270</v>
      </c>
      <c r="H278" s="480"/>
      <c r="I278" s="480"/>
      <c r="J278" s="444"/>
      <c r="K278" s="9"/>
      <c r="L278" s="9"/>
      <c r="M278" s="9"/>
      <c r="N278" s="9"/>
      <c r="O278" s="9"/>
      <c r="P278" s="9"/>
      <c r="Q278" s="9"/>
    </row>
    <row r="279" spans="1:17" s="7" customFormat="1" ht="44.25" customHeight="1">
      <c r="A279" s="523"/>
      <c r="B279" s="415"/>
      <c r="C279" s="517" t="s">
        <v>49</v>
      </c>
      <c r="D279" s="518"/>
      <c r="E279" s="448"/>
      <c r="F279" s="431"/>
      <c r="G279" s="131">
        <f>H197</f>
        <v>272</v>
      </c>
      <c r="H279" s="480"/>
      <c r="I279" s="480"/>
      <c r="J279" s="444"/>
      <c r="K279" s="9"/>
      <c r="L279" s="9"/>
      <c r="M279" s="9"/>
      <c r="N279" s="9"/>
      <c r="O279" s="9"/>
      <c r="P279" s="9"/>
      <c r="Q279" s="9"/>
    </row>
    <row r="280" spans="1:17" s="7" customFormat="1" ht="46.5" customHeight="1">
      <c r="A280" s="523"/>
      <c r="B280" s="415"/>
      <c r="C280" s="517" t="s">
        <v>136</v>
      </c>
      <c r="D280" s="518"/>
      <c r="E280" s="448"/>
      <c r="F280" s="431"/>
      <c r="G280" s="131">
        <f>G272</f>
        <v>659</v>
      </c>
      <c r="H280" s="480"/>
      <c r="I280" s="480"/>
      <c r="J280" s="444"/>
      <c r="K280" s="9"/>
      <c r="L280" s="9"/>
      <c r="M280" s="9"/>
      <c r="N280" s="9"/>
      <c r="O280" s="9"/>
      <c r="P280" s="9"/>
      <c r="Q280" s="9"/>
    </row>
    <row r="281" spans="1:17" s="7" customFormat="1" ht="21" customHeight="1">
      <c r="A281" s="523"/>
      <c r="B281" s="415"/>
      <c r="C281" s="517" t="s">
        <v>427</v>
      </c>
      <c r="D281" s="518"/>
      <c r="E281" s="448"/>
      <c r="F281" s="431"/>
      <c r="G281" s="131">
        <f>H209*2</f>
        <v>27</v>
      </c>
      <c r="H281" s="480"/>
      <c r="I281" s="480"/>
      <c r="J281" s="444"/>
      <c r="K281" s="9"/>
      <c r="L281" s="9"/>
      <c r="M281" s="9"/>
      <c r="N281" s="9"/>
      <c r="O281" s="9"/>
      <c r="P281" s="9"/>
      <c r="Q281" s="9"/>
    </row>
    <row r="282" spans="1:17" s="7" customFormat="1" ht="52.5" customHeight="1">
      <c r="A282" s="582"/>
      <c r="B282" s="416"/>
      <c r="C282" s="579" t="s">
        <v>852</v>
      </c>
      <c r="D282" s="580"/>
      <c r="E282" s="476"/>
      <c r="F282" s="432"/>
      <c r="G282" s="225">
        <f>H212</f>
        <v>32</v>
      </c>
      <c r="H282" s="481"/>
      <c r="I282" s="481"/>
      <c r="J282" s="469"/>
      <c r="K282" s="9"/>
      <c r="L282" s="9"/>
      <c r="M282" s="9"/>
      <c r="N282" s="9"/>
      <c r="O282" s="9"/>
      <c r="P282" s="9"/>
      <c r="Q282" s="9"/>
    </row>
    <row r="283" spans="1:17" s="7" customFormat="1" ht="47.25" customHeight="1">
      <c r="A283" s="522">
        <f>A276+1</f>
        <v>124</v>
      </c>
      <c r="B283" s="414" t="s">
        <v>817</v>
      </c>
      <c r="C283" s="470" t="s">
        <v>563</v>
      </c>
      <c r="D283" s="471"/>
      <c r="E283" s="447" t="s">
        <v>170</v>
      </c>
      <c r="F283" s="430">
        <v>110</v>
      </c>
      <c r="G283" s="204" t="s">
        <v>93</v>
      </c>
      <c r="H283" s="479">
        <f>SUM(G284:G289)</f>
        <v>3493</v>
      </c>
      <c r="I283" s="479">
        <v>3311</v>
      </c>
      <c r="J283" s="442">
        <f>(H283-I283)/H283*100</f>
        <v>5.2104208416833666</v>
      </c>
      <c r="K283" s="9"/>
      <c r="L283" s="9"/>
      <c r="M283" s="9"/>
      <c r="N283" s="9"/>
      <c r="O283" s="9"/>
      <c r="P283" s="9"/>
      <c r="Q283" s="9"/>
    </row>
    <row r="284" spans="1:17" s="7" customFormat="1" ht="66.75" customHeight="1">
      <c r="A284" s="523"/>
      <c r="B284" s="415"/>
      <c r="C284" s="517" t="s">
        <v>390</v>
      </c>
      <c r="D284" s="518"/>
      <c r="E284" s="448"/>
      <c r="F284" s="431"/>
      <c r="G284" s="131">
        <f>G232</f>
        <v>903</v>
      </c>
      <c r="H284" s="480"/>
      <c r="I284" s="480"/>
      <c r="J284" s="443"/>
      <c r="K284" s="9"/>
      <c r="L284" s="9"/>
      <c r="M284" s="9"/>
      <c r="N284" s="9"/>
      <c r="O284" s="9"/>
      <c r="P284" s="9"/>
      <c r="Q284" s="9"/>
    </row>
    <row r="285" spans="1:17" s="7" customFormat="1" ht="45.75" customHeight="1">
      <c r="A285" s="523"/>
      <c r="B285" s="415"/>
      <c r="C285" s="517" t="s">
        <v>133</v>
      </c>
      <c r="D285" s="518"/>
      <c r="E285" s="448"/>
      <c r="F285" s="431"/>
      <c r="G285" s="131">
        <f>H178</f>
        <v>1282</v>
      </c>
      <c r="H285" s="480"/>
      <c r="I285" s="480"/>
      <c r="J285" s="444"/>
      <c r="K285" s="9"/>
      <c r="L285" s="9"/>
      <c r="M285" s="9"/>
      <c r="N285" s="9"/>
      <c r="O285" s="9"/>
      <c r="P285" s="9"/>
      <c r="Q285" s="9"/>
    </row>
    <row r="286" spans="1:17" s="7" customFormat="1" ht="45" customHeight="1">
      <c r="A286" s="523"/>
      <c r="B286" s="415"/>
      <c r="C286" s="517" t="s">
        <v>49</v>
      </c>
      <c r="D286" s="518"/>
      <c r="E286" s="448"/>
      <c r="F286" s="431"/>
      <c r="G286" s="131">
        <f>H197</f>
        <v>272</v>
      </c>
      <c r="H286" s="480"/>
      <c r="I286" s="480"/>
      <c r="J286" s="444"/>
      <c r="K286" s="9"/>
      <c r="L286" s="9"/>
      <c r="M286" s="9"/>
      <c r="N286" s="9"/>
      <c r="O286" s="9"/>
      <c r="P286" s="9"/>
      <c r="Q286" s="9"/>
    </row>
    <row r="287" spans="1:17" s="7" customFormat="1" ht="44.25" customHeight="1">
      <c r="A287" s="523"/>
      <c r="B287" s="415"/>
      <c r="C287" s="517" t="s">
        <v>893</v>
      </c>
      <c r="D287" s="518"/>
      <c r="E287" s="448"/>
      <c r="F287" s="431"/>
      <c r="G287" s="131">
        <f>H207</f>
        <v>977</v>
      </c>
      <c r="H287" s="480"/>
      <c r="I287" s="480"/>
      <c r="J287" s="444"/>
      <c r="K287" s="9"/>
      <c r="L287" s="9"/>
      <c r="M287" s="9"/>
      <c r="N287" s="9"/>
      <c r="O287" s="9"/>
      <c r="P287" s="9"/>
      <c r="Q287" s="9"/>
    </row>
    <row r="288" spans="1:17" s="7" customFormat="1" ht="23.25" customHeight="1">
      <c r="A288" s="523"/>
      <c r="B288" s="415"/>
      <c r="C288" s="596" t="s">
        <v>229</v>
      </c>
      <c r="D288" s="597"/>
      <c r="E288" s="448"/>
      <c r="F288" s="431"/>
      <c r="G288" s="197">
        <f>H209*2</f>
        <v>27</v>
      </c>
      <c r="H288" s="480"/>
      <c r="I288" s="480"/>
      <c r="J288" s="444"/>
      <c r="K288" s="9"/>
      <c r="L288" s="9"/>
      <c r="M288" s="9"/>
      <c r="N288" s="9"/>
      <c r="O288" s="9"/>
      <c r="P288" s="9"/>
      <c r="Q288" s="9"/>
    </row>
    <row r="289" spans="1:17" s="7" customFormat="1" ht="48.75" customHeight="1">
      <c r="A289" s="523"/>
      <c r="B289" s="415"/>
      <c r="C289" s="517" t="s">
        <v>852</v>
      </c>
      <c r="D289" s="518"/>
      <c r="E289" s="448"/>
      <c r="F289" s="431"/>
      <c r="G289" s="131">
        <f>H212</f>
        <v>32</v>
      </c>
      <c r="H289" s="480"/>
      <c r="I289" s="480"/>
      <c r="J289" s="469"/>
      <c r="K289" s="9"/>
      <c r="L289" s="9"/>
      <c r="M289" s="9"/>
      <c r="N289" s="9"/>
      <c r="O289" s="9"/>
      <c r="P289" s="9"/>
      <c r="Q289" s="9"/>
    </row>
    <row r="290" spans="1:17" s="7" customFormat="1" ht="58.5" customHeight="1">
      <c r="A290" s="286">
        <f>A283+1</f>
        <v>125</v>
      </c>
      <c r="B290" s="273" t="s">
        <v>818</v>
      </c>
      <c r="C290" s="598" t="s">
        <v>21</v>
      </c>
      <c r="D290" s="599"/>
      <c r="E290" s="476"/>
      <c r="F290" s="287">
        <v>110</v>
      </c>
      <c r="G290" s="133">
        <f>G280</f>
        <v>659</v>
      </c>
      <c r="H290" s="284">
        <f>H283-G287+G290</f>
        <v>3175</v>
      </c>
      <c r="I290" s="284">
        <v>3010</v>
      </c>
      <c r="J290" s="231">
        <f>(H290-I290)/H290*100</f>
        <v>5.1968503937007871</v>
      </c>
      <c r="K290" s="9"/>
      <c r="L290" s="9"/>
      <c r="M290" s="9"/>
      <c r="N290" s="9"/>
      <c r="O290" s="9"/>
      <c r="P290" s="9"/>
      <c r="Q290" s="9"/>
    </row>
    <row r="291" spans="1:17" s="7" customFormat="1" ht="23.25" customHeight="1">
      <c r="A291" s="433">
        <f>A290+1</f>
        <v>126</v>
      </c>
      <c r="B291" s="437" t="s">
        <v>819</v>
      </c>
      <c r="C291" s="505" t="s">
        <v>463</v>
      </c>
      <c r="D291" s="506"/>
      <c r="E291" s="447" t="s">
        <v>168</v>
      </c>
      <c r="F291" s="430">
        <v>110</v>
      </c>
      <c r="G291" s="204" t="s">
        <v>93</v>
      </c>
      <c r="H291" s="442">
        <f>SUM(G292:G294)</f>
        <v>2789</v>
      </c>
      <c r="I291" s="442">
        <v>2647</v>
      </c>
      <c r="J291" s="402">
        <f>(H291-I291)/H291*100</f>
        <v>5.0914306202940125</v>
      </c>
      <c r="K291" s="9"/>
      <c r="L291" s="9"/>
      <c r="M291" s="9"/>
      <c r="N291" s="9"/>
      <c r="O291" s="9"/>
      <c r="P291" s="9"/>
      <c r="Q291" s="9"/>
    </row>
    <row r="292" spans="1:17" s="7" customFormat="1" ht="43.5" customHeight="1">
      <c r="A292" s="511"/>
      <c r="B292" s="438"/>
      <c r="C292" s="428" t="s">
        <v>513</v>
      </c>
      <c r="D292" s="429"/>
      <c r="E292" s="448"/>
      <c r="F292" s="431"/>
      <c r="G292" s="276">
        <f>H184</f>
        <v>1487</v>
      </c>
      <c r="H292" s="443"/>
      <c r="I292" s="443"/>
      <c r="J292" s="403"/>
      <c r="K292" s="9"/>
      <c r="L292" s="9"/>
      <c r="M292" s="9"/>
      <c r="N292" s="9"/>
      <c r="O292" s="9"/>
      <c r="P292" s="9"/>
      <c r="Q292" s="9"/>
    </row>
    <row r="293" spans="1:17" s="7" customFormat="1" ht="45.75" customHeight="1">
      <c r="A293" s="434"/>
      <c r="B293" s="439"/>
      <c r="C293" s="428" t="s">
        <v>134</v>
      </c>
      <c r="D293" s="429"/>
      <c r="E293" s="448"/>
      <c r="F293" s="431"/>
      <c r="G293" s="276">
        <f>H177</f>
        <v>1270</v>
      </c>
      <c r="H293" s="444"/>
      <c r="I293" s="444"/>
      <c r="J293" s="403"/>
      <c r="K293" s="9"/>
      <c r="L293" s="9"/>
      <c r="M293" s="9"/>
      <c r="N293" s="9"/>
      <c r="O293" s="9"/>
      <c r="P293" s="9"/>
      <c r="Q293" s="9"/>
    </row>
    <row r="294" spans="1:17" s="7" customFormat="1" ht="46.5" customHeight="1">
      <c r="A294" s="436"/>
      <c r="B294" s="519"/>
      <c r="C294" s="440" t="s">
        <v>891</v>
      </c>
      <c r="D294" s="441"/>
      <c r="E294" s="476"/>
      <c r="F294" s="432"/>
      <c r="G294" s="277">
        <f>H212</f>
        <v>32</v>
      </c>
      <c r="H294" s="469"/>
      <c r="I294" s="469"/>
      <c r="J294" s="404"/>
      <c r="K294" s="9"/>
      <c r="L294" s="9"/>
      <c r="M294" s="9"/>
      <c r="N294" s="9"/>
      <c r="O294" s="9"/>
      <c r="P294" s="9"/>
      <c r="Q294" s="9"/>
    </row>
    <row r="295" spans="1:17" s="7" customFormat="1" ht="29.25" customHeight="1">
      <c r="A295" s="433">
        <f>A291+1</f>
        <v>127</v>
      </c>
      <c r="B295" s="437" t="s">
        <v>820</v>
      </c>
      <c r="C295" s="505" t="s">
        <v>343</v>
      </c>
      <c r="D295" s="506"/>
      <c r="E295" s="447" t="s">
        <v>168</v>
      </c>
      <c r="F295" s="430">
        <v>110</v>
      </c>
      <c r="G295" s="204" t="s">
        <v>93</v>
      </c>
      <c r="H295" s="442">
        <f>SUM(G296:G300)</f>
        <v>3418</v>
      </c>
      <c r="I295" s="442">
        <v>3240</v>
      </c>
      <c r="J295" s="402">
        <f>(H295-I295)/H295*100</f>
        <v>5.2077238150965472</v>
      </c>
      <c r="K295" s="9"/>
      <c r="L295" s="9"/>
      <c r="M295" s="9"/>
      <c r="N295" s="9"/>
      <c r="O295" s="9"/>
      <c r="P295" s="9"/>
      <c r="Q295" s="9"/>
    </row>
    <row r="296" spans="1:17" s="7" customFormat="1" ht="42" customHeight="1">
      <c r="A296" s="434"/>
      <c r="B296" s="439"/>
      <c r="C296" s="428" t="s">
        <v>701</v>
      </c>
      <c r="D296" s="429"/>
      <c r="E296" s="448"/>
      <c r="F296" s="431"/>
      <c r="G296" s="131">
        <f>H184</f>
        <v>1487</v>
      </c>
      <c r="H296" s="444"/>
      <c r="I296" s="444"/>
      <c r="J296" s="403"/>
      <c r="K296" s="9"/>
      <c r="L296" s="9"/>
      <c r="M296" s="9"/>
      <c r="N296" s="9"/>
      <c r="O296" s="9"/>
      <c r="P296" s="9"/>
      <c r="Q296" s="9"/>
    </row>
    <row r="297" spans="1:17" s="7" customFormat="1" ht="47.25" customHeight="1">
      <c r="A297" s="434"/>
      <c r="B297" s="439"/>
      <c r="C297" s="428" t="s">
        <v>134</v>
      </c>
      <c r="D297" s="429"/>
      <c r="E297" s="448"/>
      <c r="F297" s="431"/>
      <c r="G297" s="131">
        <f>H177</f>
        <v>1270</v>
      </c>
      <c r="H297" s="444"/>
      <c r="I297" s="444"/>
      <c r="J297" s="403"/>
      <c r="K297" s="9"/>
      <c r="L297" s="9"/>
      <c r="M297" s="9"/>
      <c r="N297" s="9"/>
      <c r="O297" s="9"/>
      <c r="P297" s="9"/>
      <c r="Q297" s="9"/>
    </row>
    <row r="298" spans="1:17" s="7" customFormat="1" ht="24" customHeight="1">
      <c r="A298" s="434"/>
      <c r="B298" s="439"/>
      <c r="C298" s="428" t="s">
        <v>137</v>
      </c>
      <c r="D298" s="429"/>
      <c r="E298" s="448"/>
      <c r="F298" s="431"/>
      <c r="G298" s="131">
        <f>H204</f>
        <v>602</v>
      </c>
      <c r="H298" s="444"/>
      <c r="I298" s="444"/>
      <c r="J298" s="403"/>
      <c r="K298" s="9"/>
      <c r="L298" s="9"/>
      <c r="M298" s="9"/>
      <c r="N298" s="9"/>
      <c r="O298" s="9"/>
      <c r="P298" s="9"/>
      <c r="Q298" s="9"/>
    </row>
    <row r="299" spans="1:17" s="7" customFormat="1" ht="24" customHeight="1">
      <c r="A299" s="434"/>
      <c r="B299" s="439"/>
      <c r="C299" s="428" t="s">
        <v>427</v>
      </c>
      <c r="D299" s="429"/>
      <c r="E299" s="448"/>
      <c r="F299" s="431"/>
      <c r="G299" s="131">
        <f>H209*2</f>
        <v>27</v>
      </c>
      <c r="H299" s="444"/>
      <c r="I299" s="444"/>
      <c r="J299" s="403"/>
      <c r="K299" s="9"/>
      <c r="L299" s="9"/>
      <c r="M299" s="9"/>
      <c r="N299" s="9"/>
      <c r="O299" s="9"/>
      <c r="P299" s="9"/>
      <c r="Q299" s="9"/>
    </row>
    <row r="300" spans="1:17" s="7" customFormat="1" ht="43.5" customHeight="1">
      <c r="A300" s="436"/>
      <c r="B300" s="519"/>
      <c r="C300" s="440" t="s">
        <v>430</v>
      </c>
      <c r="D300" s="441"/>
      <c r="E300" s="476"/>
      <c r="F300" s="432"/>
      <c r="G300" s="225">
        <f>H212</f>
        <v>32</v>
      </c>
      <c r="H300" s="469"/>
      <c r="I300" s="469"/>
      <c r="J300" s="404"/>
      <c r="K300" s="9"/>
      <c r="L300" s="9"/>
      <c r="M300" s="9"/>
      <c r="N300" s="9"/>
      <c r="O300" s="9"/>
      <c r="P300" s="9"/>
      <c r="Q300" s="9"/>
    </row>
    <row r="301" spans="1:17" s="7" customFormat="1" ht="25.5" customHeight="1">
      <c r="A301" s="433">
        <f>A295+1</f>
        <v>128</v>
      </c>
      <c r="B301" s="437" t="s">
        <v>821</v>
      </c>
      <c r="C301" s="505" t="s">
        <v>79</v>
      </c>
      <c r="D301" s="506"/>
      <c r="E301" s="447" t="s">
        <v>168</v>
      </c>
      <c r="F301" s="430">
        <v>110</v>
      </c>
      <c r="G301" s="204" t="s">
        <v>93</v>
      </c>
      <c r="H301" s="442">
        <f>SUM(G302:G307)</f>
        <v>3690</v>
      </c>
      <c r="I301" s="442">
        <v>3498</v>
      </c>
      <c r="J301" s="442">
        <f>(H301-I301)/H301*100</f>
        <v>5.2032520325203251</v>
      </c>
      <c r="K301" s="9"/>
      <c r="L301" s="9"/>
      <c r="M301" s="9"/>
      <c r="N301" s="9"/>
      <c r="O301" s="9"/>
      <c r="P301" s="9"/>
      <c r="Q301" s="9"/>
    </row>
    <row r="302" spans="1:17" s="7" customFormat="1" ht="51" customHeight="1">
      <c r="A302" s="434"/>
      <c r="B302" s="439"/>
      <c r="C302" s="428" t="s">
        <v>701</v>
      </c>
      <c r="D302" s="429"/>
      <c r="E302" s="448"/>
      <c r="F302" s="431"/>
      <c r="G302" s="131">
        <f>H184</f>
        <v>1487</v>
      </c>
      <c r="H302" s="444"/>
      <c r="I302" s="444"/>
      <c r="J302" s="443"/>
      <c r="K302" s="9"/>
      <c r="L302" s="9"/>
      <c r="M302" s="9"/>
      <c r="N302" s="9"/>
      <c r="O302" s="9"/>
      <c r="P302" s="9"/>
      <c r="Q302" s="9"/>
    </row>
    <row r="303" spans="1:17" s="7" customFormat="1" ht="42.75" customHeight="1">
      <c r="A303" s="434"/>
      <c r="B303" s="439"/>
      <c r="C303" s="428" t="s">
        <v>134</v>
      </c>
      <c r="D303" s="429"/>
      <c r="E303" s="448"/>
      <c r="F303" s="431"/>
      <c r="G303" s="131">
        <f>H177</f>
        <v>1270</v>
      </c>
      <c r="H303" s="444"/>
      <c r="I303" s="444"/>
      <c r="J303" s="444"/>
      <c r="K303" s="9"/>
      <c r="L303" s="9"/>
      <c r="M303" s="9"/>
      <c r="N303" s="9"/>
      <c r="O303" s="9"/>
      <c r="P303" s="9"/>
      <c r="Q303" s="9"/>
    </row>
    <row r="304" spans="1:17" s="7" customFormat="1" ht="42.75" customHeight="1">
      <c r="A304" s="434"/>
      <c r="B304" s="439"/>
      <c r="C304" s="428" t="s">
        <v>135</v>
      </c>
      <c r="D304" s="429"/>
      <c r="E304" s="448"/>
      <c r="F304" s="431"/>
      <c r="G304" s="131">
        <f>H197</f>
        <v>272</v>
      </c>
      <c r="H304" s="444"/>
      <c r="I304" s="444"/>
      <c r="J304" s="444"/>
      <c r="K304" s="9"/>
      <c r="L304" s="9"/>
      <c r="M304" s="9"/>
      <c r="N304" s="9"/>
      <c r="O304" s="9"/>
      <c r="P304" s="9"/>
      <c r="Q304" s="9"/>
    </row>
    <row r="305" spans="1:17" s="7" customFormat="1" ht="21" customHeight="1">
      <c r="A305" s="434"/>
      <c r="B305" s="439"/>
      <c r="C305" s="428" t="s">
        <v>137</v>
      </c>
      <c r="D305" s="429"/>
      <c r="E305" s="448"/>
      <c r="F305" s="431"/>
      <c r="G305" s="131">
        <f>G298</f>
        <v>602</v>
      </c>
      <c r="H305" s="444"/>
      <c r="I305" s="444"/>
      <c r="J305" s="444"/>
      <c r="K305" s="9"/>
      <c r="L305" s="9"/>
      <c r="M305" s="9"/>
      <c r="N305" s="9"/>
      <c r="O305" s="9"/>
      <c r="P305" s="9"/>
      <c r="Q305" s="9"/>
    </row>
    <row r="306" spans="1:17" s="7" customFormat="1" ht="21" customHeight="1">
      <c r="A306" s="434"/>
      <c r="B306" s="439"/>
      <c r="C306" s="428" t="s">
        <v>427</v>
      </c>
      <c r="D306" s="429"/>
      <c r="E306" s="448"/>
      <c r="F306" s="431"/>
      <c r="G306" s="131">
        <f>H209*2</f>
        <v>27</v>
      </c>
      <c r="H306" s="444"/>
      <c r="I306" s="444"/>
      <c r="J306" s="444"/>
      <c r="K306" s="9"/>
      <c r="L306" s="9"/>
      <c r="M306" s="9"/>
      <c r="N306" s="9"/>
      <c r="O306" s="9"/>
      <c r="P306" s="9"/>
      <c r="Q306" s="9"/>
    </row>
    <row r="307" spans="1:17" s="7" customFormat="1" ht="43.5" customHeight="1">
      <c r="A307" s="436"/>
      <c r="B307" s="519"/>
      <c r="C307" s="440" t="s">
        <v>891</v>
      </c>
      <c r="D307" s="441"/>
      <c r="E307" s="476"/>
      <c r="F307" s="432"/>
      <c r="G307" s="225">
        <f>H212</f>
        <v>32</v>
      </c>
      <c r="H307" s="469"/>
      <c r="I307" s="469"/>
      <c r="J307" s="469"/>
      <c r="K307" s="9"/>
      <c r="L307" s="9"/>
      <c r="M307" s="9"/>
      <c r="N307" s="9"/>
      <c r="O307" s="9"/>
      <c r="P307" s="9"/>
      <c r="Q307" s="9"/>
    </row>
    <row r="308" spans="1:17" s="7" customFormat="1" ht="27" customHeight="1">
      <c r="A308" s="433">
        <f>A301+1</f>
        <v>129</v>
      </c>
      <c r="B308" s="437" t="s">
        <v>822</v>
      </c>
      <c r="C308" s="505" t="s">
        <v>342</v>
      </c>
      <c r="D308" s="506"/>
      <c r="E308" s="447" t="s">
        <v>168</v>
      </c>
      <c r="F308" s="430">
        <v>110</v>
      </c>
      <c r="G308" s="204" t="s">
        <v>93</v>
      </c>
      <c r="H308" s="442">
        <f>SUM(G309:G314)</f>
        <v>3702</v>
      </c>
      <c r="I308" s="442">
        <v>3509</v>
      </c>
      <c r="J308" s="442">
        <f>(H308-I308)/H308*100</f>
        <v>5.2133981631550519</v>
      </c>
      <c r="K308" s="9"/>
      <c r="L308" s="9"/>
      <c r="M308" s="9"/>
      <c r="N308" s="9"/>
      <c r="O308" s="9"/>
      <c r="P308" s="9"/>
      <c r="Q308" s="9"/>
    </row>
    <row r="309" spans="1:17" s="7" customFormat="1" ht="72" customHeight="1">
      <c r="A309" s="434"/>
      <c r="B309" s="439"/>
      <c r="C309" s="428" t="s">
        <v>391</v>
      </c>
      <c r="D309" s="429"/>
      <c r="E309" s="448"/>
      <c r="F309" s="431"/>
      <c r="G309" s="131">
        <f>G302</f>
        <v>1487</v>
      </c>
      <c r="H309" s="444"/>
      <c r="I309" s="444"/>
      <c r="J309" s="443"/>
      <c r="K309" s="9"/>
      <c r="L309" s="9"/>
      <c r="M309" s="9"/>
      <c r="N309" s="9"/>
      <c r="O309" s="9"/>
      <c r="P309" s="9"/>
      <c r="Q309" s="9"/>
    </row>
    <row r="310" spans="1:17" s="7" customFormat="1" ht="43.5" customHeight="1">
      <c r="A310" s="434"/>
      <c r="B310" s="439"/>
      <c r="C310" s="428" t="s">
        <v>138</v>
      </c>
      <c r="D310" s="429"/>
      <c r="E310" s="448"/>
      <c r="F310" s="431"/>
      <c r="G310" s="131">
        <f>H178</f>
        <v>1282</v>
      </c>
      <c r="H310" s="444"/>
      <c r="I310" s="444"/>
      <c r="J310" s="444"/>
      <c r="K310" s="9"/>
      <c r="L310" s="9"/>
      <c r="M310" s="9"/>
      <c r="N310" s="9"/>
      <c r="O310" s="9"/>
      <c r="P310" s="9"/>
      <c r="Q310" s="9"/>
    </row>
    <row r="311" spans="1:17" s="7" customFormat="1" ht="45.75" customHeight="1">
      <c r="A311" s="434"/>
      <c r="B311" s="439"/>
      <c r="C311" s="428" t="s">
        <v>135</v>
      </c>
      <c r="D311" s="429"/>
      <c r="E311" s="448"/>
      <c r="F311" s="431"/>
      <c r="G311" s="131">
        <f>H197</f>
        <v>272</v>
      </c>
      <c r="H311" s="444"/>
      <c r="I311" s="444"/>
      <c r="J311" s="444"/>
      <c r="K311" s="9"/>
      <c r="L311" s="9"/>
      <c r="M311" s="9"/>
      <c r="N311" s="9"/>
      <c r="O311" s="9"/>
      <c r="P311" s="9"/>
      <c r="Q311" s="9"/>
    </row>
    <row r="312" spans="1:17" s="7" customFormat="1" ht="21.75" customHeight="1">
      <c r="A312" s="434"/>
      <c r="B312" s="439"/>
      <c r="C312" s="428" t="s">
        <v>137</v>
      </c>
      <c r="D312" s="429"/>
      <c r="E312" s="448"/>
      <c r="F312" s="431"/>
      <c r="G312" s="131">
        <f>H204</f>
        <v>602</v>
      </c>
      <c r="H312" s="444"/>
      <c r="I312" s="444"/>
      <c r="J312" s="444"/>
      <c r="K312" s="9"/>
      <c r="L312" s="9"/>
      <c r="M312" s="9"/>
      <c r="N312" s="9"/>
      <c r="O312" s="9"/>
      <c r="P312" s="9"/>
      <c r="Q312" s="9"/>
    </row>
    <row r="313" spans="1:17" s="7" customFormat="1" ht="21.75" customHeight="1">
      <c r="A313" s="434"/>
      <c r="B313" s="439"/>
      <c r="C313" s="428" t="s">
        <v>427</v>
      </c>
      <c r="D313" s="429"/>
      <c r="E313" s="448"/>
      <c r="F313" s="431"/>
      <c r="G313" s="131">
        <f>H209*2</f>
        <v>27</v>
      </c>
      <c r="H313" s="444"/>
      <c r="I313" s="444"/>
      <c r="J313" s="444"/>
      <c r="K313" s="9"/>
      <c r="L313" s="9"/>
      <c r="M313" s="9"/>
      <c r="N313" s="9"/>
      <c r="O313" s="9"/>
      <c r="P313" s="9"/>
      <c r="Q313" s="9"/>
    </row>
    <row r="314" spans="1:17" s="7" customFormat="1" ht="42.75" customHeight="1">
      <c r="A314" s="436"/>
      <c r="B314" s="519"/>
      <c r="C314" s="440" t="s">
        <v>894</v>
      </c>
      <c r="D314" s="441"/>
      <c r="E314" s="476"/>
      <c r="F314" s="432"/>
      <c r="G314" s="225">
        <f>H212</f>
        <v>32</v>
      </c>
      <c r="H314" s="469"/>
      <c r="I314" s="469"/>
      <c r="J314" s="469"/>
      <c r="K314" s="9"/>
      <c r="L314" s="9"/>
      <c r="M314" s="9"/>
      <c r="N314" s="9"/>
      <c r="O314" s="9"/>
      <c r="P314" s="9"/>
      <c r="Q314" s="9"/>
    </row>
    <row r="315" spans="1:17" s="7" customFormat="1" ht="54.75" customHeight="1">
      <c r="A315" s="449" t="s">
        <v>100</v>
      </c>
      <c r="B315" s="449"/>
      <c r="C315" s="449"/>
      <c r="D315" s="449"/>
      <c r="E315" s="449"/>
      <c r="F315" s="449"/>
      <c r="G315" s="449"/>
      <c r="H315" s="449"/>
      <c r="I315" s="78"/>
      <c r="J315" s="78"/>
      <c r="K315" s="9"/>
      <c r="L315" s="9"/>
      <c r="M315" s="9"/>
      <c r="N315" s="9"/>
      <c r="O315" s="9"/>
      <c r="P315" s="9"/>
      <c r="Q315" s="9"/>
    </row>
    <row r="316" spans="1:17" s="7" customFormat="1" ht="24" customHeight="1">
      <c r="A316" s="433">
        <f>A308+1</f>
        <v>130</v>
      </c>
      <c r="B316" s="437" t="s">
        <v>823</v>
      </c>
      <c r="C316" s="505" t="s">
        <v>464</v>
      </c>
      <c r="D316" s="506"/>
      <c r="E316" s="447" t="s">
        <v>544</v>
      </c>
      <c r="F316" s="430">
        <v>110</v>
      </c>
      <c r="G316" s="204" t="s">
        <v>93</v>
      </c>
      <c r="H316" s="442">
        <f>SUM(G317:G319)</f>
        <v>2789</v>
      </c>
      <c r="I316" s="442">
        <v>2647</v>
      </c>
      <c r="J316" s="402">
        <f>(H316-I316)/H316*100</f>
        <v>5.0914306202940125</v>
      </c>
      <c r="K316" s="9"/>
      <c r="L316" s="9"/>
      <c r="M316" s="9"/>
      <c r="N316" s="9"/>
      <c r="O316" s="9"/>
      <c r="P316" s="9"/>
      <c r="Q316" s="9"/>
    </row>
    <row r="317" spans="1:17" s="7" customFormat="1" ht="45.75" customHeight="1">
      <c r="A317" s="434"/>
      <c r="B317" s="439"/>
      <c r="C317" s="428" t="s">
        <v>895</v>
      </c>
      <c r="D317" s="429"/>
      <c r="E317" s="448"/>
      <c r="F317" s="431"/>
      <c r="G317" s="276">
        <f>H187</f>
        <v>1487</v>
      </c>
      <c r="H317" s="444"/>
      <c r="I317" s="444"/>
      <c r="J317" s="403"/>
      <c r="K317" s="9"/>
      <c r="L317" s="9"/>
      <c r="M317" s="9"/>
      <c r="N317" s="9"/>
      <c r="O317" s="9"/>
      <c r="P317" s="9"/>
      <c r="Q317" s="9"/>
    </row>
    <row r="318" spans="1:17" s="7" customFormat="1" ht="42.75" customHeight="1">
      <c r="A318" s="435"/>
      <c r="B318" s="595"/>
      <c r="C318" s="428" t="s">
        <v>134</v>
      </c>
      <c r="D318" s="429"/>
      <c r="E318" s="448"/>
      <c r="F318" s="431"/>
      <c r="G318" s="276">
        <f>H177</f>
        <v>1270</v>
      </c>
      <c r="H318" s="581"/>
      <c r="I318" s="581"/>
      <c r="J318" s="403"/>
      <c r="K318" s="9"/>
      <c r="L318" s="9"/>
      <c r="M318" s="9"/>
      <c r="N318" s="9"/>
      <c r="O318" s="9"/>
      <c r="P318" s="9"/>
      <c r="Q318" s="9"/>
    </row>
    <row r="319" spans="1:17" s="7" customFormat="1" ht="51" customHeight="1">
      <c r="A319" s="436"/>
      <c r="B319" s="519"/>
      <c r="C319" s="440" t="s">
        <v>891</v>
      </c>
      <c r="D319" s="441"/>
      <c r="E319" s="476"/>
      <c r="F319" s="432"/>
      <c r="G319" s="277">
        <f>H212</f>
        <v>32</v>
      </c>
      <c r="H319" s="469"/>
      <c r="I319" s="469"/>
      <c r="J319" s="404"/>
      <c r="K319" s="9"/>
      <c r="L319" s="9"/>
      <c r="M319" s="9"/>
      <c r="N319" s="9"/>
      <c r="O319" s="9"/>
      <c r="P319" s="9"/>
      <c r="Q319" s="9"/>
    </row>
    <row r="320" spans="1:17" s="7" customFormat="1" ht="24" customHeight="1">
      <c r="A320" s="433">
        <f>A316+1</f>
        <v>131</v>
      </c>
      <c r="B320" s="437" t="s">
        <v>824</v>
      </c>
      <c r="C320" s="505" t="s">
        <v>375</v>
      </c>
      <c r="D320" s="506"/>
      <c r="E320" s="447" t="s">
        <v>544</v>
      </c>
      <c r="F320" s="430">
        <v>110</v>
      </c>
      <c r="G320" s="204" t="s">
        <v>93</v>
      </c>
      <c r="H320" s="442">
        <f>SUM(G321:G325)</f>
        <v>3369</v>
      </c>
      <c r="I320" s="442">
        <v>3193</v>
      </c>
      <c r="J320" s="402">
        <f>(H320-I320)/H320*100</f>
        <v>5.2241021074502818</v>
      </c>
      <c r="K320" s="9"/>
      <c r="L320" s="9"/>
      <c r="M320" s="9"/>
      <c r="N320" s="9"/>
      <c r="O320" s="9"/>
      <c r="P320" s="9"/>
      <c r="Q320" s="9"/>
    </row>
    <row r="321" spans="1:17" s="7" customFormat="1" ht="46.5" customHeight="1">
      <c r="A321" s="434"/>
      <c r="B321" s="439"/>
      <c r="C321" s="428" t="s">
        <v>896</v>
      </c>
      <c r="D321" s="429"/>
      <c r="E321" s="448"/>
      <c r="F321" s="431"/>
      <c r="G321" s="131">
        <f>H187</f>
        <v>1487</v>
      </c>
      <c r="H321" s="444"/>
      <c r="I321" s="444"/>
      <c r="J321" s="403"/>
      <c r="K321" s="9"/>
      <c r="L321" s="9"/>
      <c r="M321" s="9"/>
      <c r="N321" s="9"/>
      <c r="O321" s="9"/>
      <c r="P321" s="9"/>
      <c r="Q321" s="9"/>
    </row>
    <row r="322" spans="1:17" s="7" customFormat="1" ht="43.5" customHeight="1">
      <c r="A322" s="434"/>
      <c r="B322" s="439"/>
      <c r="C322" s="428" t="s">
        <v>134</v>
      </c>
      <c r="D322" s="429"/>
      <c r="E322" s="448"/>
      <c r="F322" s="431"/>
      <c r="G322" s="131">
        <f>H177</f>
        <v>1270</v>
      </c>
      <c r="H322" s="444"/>
      <c r="I322" s="444"/>
      <c r="J322" s="403"/>
      <c r="K322" s="9"/>
      <c r="L322" s="9"/>
      <c r="M322" s="9"/>
      <c r="N322" s="9"/>
      <c r="O322" s="9"/>
      <c r="P322" s="9"/>
      <c r="Q322" s="9"/>
    </row>
    <row r="323" spans="1:17" s="7" customFormat="1" ht="21" customHeight="1">
      <c r="A323" s="434"/>
      <c r="B323" s="439"/>
      <c r="C323" s="428" t="s">
        <v>125</v>
      </c>
      <c r="D323" s="429"/>
      <c r="E323" s="448"/>
      <c r="F323" s="431"/>
      <c r="G323" s="131">
        <f>H205</f>
        <v>553</v>
      </c>
      <c r="H323" s="444"/>
      <c r="I323" s="444"/>
      <c r="J323" s="403"/>
      <c r="K323" s="9"/>
      <c r="L323" s="9"/>
      <c r="M323" s="9"/>
      <c r="N323" s="9"/>
      <c r="O323" s="9"/>
      <c r="P323" s="9"/>
      <c r="Q323" s="9"/>
    </row>
    <row r="324" spans="1:17" s="7" customFormat="1" ht="21" customHeight="1">
      <c r="A324" s="434"/>
      <c r="B324" s="439"/>
      <c r="C324" s="428" t="s">
        <v>427</v>
      </c>
      <c r="D324" s="429"/>
      <c r="E324" s="448"/>
      <c r="F324" s="431"/>
      <c r="G324" s="131">
        <f>H209*2</f>
        <v>27</v>
      </c>
      <c r="H324" s="444"/>
      <c r="I324" s="444"/>
      <c r="J324" s="403"/>
      <c r="K324" s="9"/>
      <c r="L324" s="9"/>
      <c r="M324" s="9"/>
      <c r="N324" s="9"/>
      <c r="O324" s="9"/>
      <c r="P324" s="9"/>
      <c r="Q324" s="9"/>
    </row>
    <row r="325" spans="1:17" s="7" customFormat="1" ht="50.25" customHeight="1">
      <c r="A325" s="436"/>
      <c r="B325" s="519"/>
      <c r="C325" s="440" t="s">
        <v>897</v>
      </c>
      <c r="D325" s="441"/>
      <c r="E325" s="476"/>
      <c r="F325" s="432"/>
      <c r="G325" s="225">
        <f>H212</f>
        <v>32</v>
      </c>
      <c r="H325" s="469"/>
      <c r="I325" s="469"/>
      <c r="J325" s="404"/>
      <c r="K325" s="9"/>
      <c r="L325" s="9"/>
      <c r="M325" s="9"/>
      <c r="N325" s="9"/>
      <c r="O325" s="9"/>
      <c r="P325" s="9"/>
      <c r="Q325" s="9"/>
    </row>
    <row r="326" spans="1:17" s="7" customFormat="1" ht="24" customHeight="1">
      <c r="A326" s="433">
        <f>A320+1</f>
        <v>132</v>
      </c>
      <c r="B326" s="437" t="s">
        <v>825</v>
      </c>
      <c r="C326" s="505" t="s">
        <v>494</v>
      </c>
      <c r="D326" s="506"/>
      <c r="E326" s="448" t="s">
        <v>544</v>
      </c>
      <c r="F326" s="430">
        <v>110</v>
      </c>
      <c r="G326" s="204" t="s">
        <v>93</v>
      </c>
      <c r="H326" s="442">
        <f>SUM(G327:G332)</f>
        <v>3641</v>
      </c>
      <c r="I326" s="442">
        <v>3451</v>
      </c>
      <c r="J326" s="442">
        <f>(H326-I326)/H326*100</f>
        <v>5.2183466080747047</v>
      </c>
      <c r="K326" s="9"/>
      <c r="L326" s="9"/>
      <c r="M326" s="9"/>
      <c r="N326" s="9"/>
      <c r="O326" s="9"/>
      <c r="P326" s="9"/>
      <c r="Q326" s="9"/>
    </row>
    <row r="327" spans="1:17" s="7" customFormat="1" ht="43.5" customHeight="1">
      <c r="A327" s="434"/>
      <c r="B327" s="439"/>
      <c r="C327" s="428" t="s">
        <v>896</v>
      </c>
      <c r="D327" s="429"/>
      <c r="E327" s="448"/>
      <c r="F327" s="431"/>
      <c r="G327" s="131">
        <f>H187</f>
        <v>1487</v>
      </c>
      <c r="H327" s="444"/>
      <c r="I327" s="444"/>
      <c r="J327" s="443"/>
      <c r="K327" s="9"/>
      <c r="L327" s="9"/>
      <c r="M327" s="9"/>
      <c r="N327" s="9"/>
      <c r="O327" s="9"/>
      <c r="P327" s="9"/>
      <c r="Q327" s="9"/>
    </row>
    <row r="328" spans="1:17" s="7" customFormat="1" ht="46.5" customHeight="1">
      <c r="A328" s="434"/>
      <c r="B328" s="439"/>
      <c r="C328" s="428" t="s">
        <v>134</v>
      </c>
      <c r="D328" s="429"/>
      <c r="E328" s="448"/>
      <c r="F328" s="431"/>
      <c r="G328" s="131">
        <f>H177</f>
        <v>1270</v>
      </c>
      <c r="H328" s="444"/>
      <c r="I328" s="444"/>
      <c r="J328" s="444"/>
      <c r="K328" s="9"/>
      <c r="L328" s="9"/>
      <c r="M328" s="9"/>
      <c r="N328" s="9"/>
      <c r="O328" s="9"/>
      <c r="P328" s="9"/>
      <c r="Q328" s="9"/>
    </row>
    <row r="329" spans="1:17" s="7" customFormat="1" ht="42" customHeight="1">
      <c r="A329" s="434"/>
      <c r="B329" s="439"/>
      <c r="C329" s="428" t="s">
        <v>135</v>
      </c>
      <c r="D329" s="429"/>
      <c r="E329" s="448"/>
      <c r="F329" s="431"/>
      <c r="G329" s="131">
        <f>H197</f>
        <v>272</v>
      </c>
      <c r="H329" s="444"/>
      <c r="I329" s="444"/>
      <c r="J329" s="444"/>
      <c r="K329" s="9"/>
      <c r="L329" s="9"/>
      <c r="M329" s="9"/>
      <c r="N329" s="9"/>
      <c r="O329" s="9"/>
      <c r="P329" s="9"/>
      <c r="Q329" s="9"/>
    </row>
    <row r="330" spans="1:17" s="7" customFormat="1" ht="21.75" customHeight="1">
      <c r="A330" s="434"/>
      <c r="B330" s="439"/>
      <c r="C330" s="428" t="s">
        <v>125</v>
      </c>
      <c r="D330" s="429"/>
      <c r="E330" s="448"/>
      <c r="F330" s="431"/>
      <c r="G330" s="131">
        <f>H205</f>
        <v>553</v>
      </c>
      <c r="H330" s="444"/>
      <c r="I330" s="444"/>
      <c r="J330" s="444"/>
      <c r="K330" s="9"/>
      <c r="L330" s="9"/>
      <c r="M330" s="9"/>
      <c r="N330" s="9"/>
      <c r="O330" s="9"/>
      <c r="P330" s="9"/>
      <c r="Q330" s="9"/>
    </row>
    <row r="331" spans="1:17" s="7" customFormat="1" ht="21.75" customHeight="1">
      <c r="A331" s="434"/>
      <c r="B331" s="439"/>
      <c r="C331" s="428" t="s">
        <v>427</v>
      </c>
      <c r="D331" s="429"/>
      <c r="E331" s="448"/>
      <c r="F331" s="431"/>
      <c r="G331" s="131">
        <f>H210*2</f>
        <v>27</v>
      </c>
      <c r="H331" s="444"/>
      <c r="I331" s="444"/>
      <c r="J331" s="444"/>
      <c r="K331" s="9"/>
      <c r="L331" s="9"/>
      <c r="M331" s="9"/>
      <c r="N331" s="9"/>
      <c r="O331" s="9"/>
      <c r="P331" s="9"/>
      <c r="Q331" s="9"/>
    </row>
    <row r="332" spans="1:17" s="7" customFormat="1" ht="46.5" customHeight="1">
      <c r="A332" s="436"/>
      <c r="B332" s="519"/>
      <c r="C332" s="440" t="s">
        <v>891</v>
      </c>
      <c r="D332" s="441"/>
      <c r="E332" s="476"/>
      <c r="F332" s="432"/>
      <c r="G332" s="225">
        <f>H212</f>
        <v>32</v>
      </c>
      <c r="H332" s="469"/>
      <c r="I332" s="469"/>
      <c r="J332" s="469"/>
      <c r="K332" s="9"/>
      <c r="L332" s="9"/>
      <c r="M332" s="9"/>
      <c r="N332" s="9"/>
      <c r="O332" s="9"/>
      <c r="P332" s="9"/>
      <c r="Q332" s="9"/>
    </row>
    <row r="333" spans="1:17" s="7" customFormat="1" ht="27" customHeight="1">
      <c r="A333" s="522">
        <f>A326+1</f>
        <v>133</v>
      </c>
      <c r="B333" s="414" t="s">
        <v>826</v>
      </c>
      <c r="C333" s="505" t="s">
        <v>54</v>
      </c>
      <c r="D333" s="506"/>
      <c r="E333" s="447" t="s">
        <v>544</v>
      </c>
      <c r="F333" s="430">
        <v>110</v>
      </c>
      <c r="G333" s="204" t="s">
        <v>93</v>
      </c>
      <c r="H333" s="479">
        <f>SUM(G334:G339)</f>
        <v>3968</v>
      </c>
      <c r="I333" s="479">
        <v>3762</v>
      </c>
      <c r="J333" s="442">
        <f>(H333-I333)/H333*100</f>
        <v>5.191532258064516</v>
      </c>
      <c r="K333" s="9"/>
      <c r="L333" s="9"/>
      <c r="M333" s="9"/>
      <c r="N333" s="9"/>
      <c r="O333" s="9"/>
      <c r="P333" s="9"/>
      <c r="Q333" s="9"/>
    </row>
    <row r="334" spans="1:17" s="7" customFormat="1" ht="66.75" customHeight="1">
      <c r="A334" s="523"/>
      <c r="B334" s="415"/>
      <c r="C334" s="428" t="s">
        <v>392</v>
      </c>
      <c r="D334" s="429"/>
      <c r="E334" s="448"/>
      <c r="F334" s="431"/>
      <c r="G334" s="131">
        <f>G327</f>
        <v>1487</v>
      </c>
      <c r="H334" s="480"/>
      <c r="I334" s="480"/>
      <c r="J334" s="443"/>
      <c r="K334" s="9"/>
      <c r="L334" s="9"/>
      <c r="M334" s="9"/>
      <c r="N334" s="9"/>
      <c r="O334" s="9"/>
      <c r="P334" s="9"/>
      <c r="Q334" s="9"/>
    </row>
    <row r="335" spans="1:17" s="7" customFormat="1" ht="43.5" customHeight="1">
      <c r="A335" s="523"/>
      <c r="B335" s="415"/>
      <c r="C335" s="428" t="s">
        <v>138</v>
      </c>
      <c r="D335" s="429"/>
      <c r="E335" s="448"/>
      <c r="F335" s="431"/>
      <c r="G335" s="131">
        <f>H178</f>
        <v>1282</v>
      </c>
      <c r="H335" s="480"/>
      <c r="I335" s="480"/>
      <c r="J335" s="444"/>
      <c r="K335" s="9"/>
      <c r="L335" s="9"/>
      <c r="M335" s="9"/>
      <c r="N335" s="9"/>
      <c r="O335" s="9"/>
      <c r="P335" s="9"/>
      <c r="Q335" s="9"/>
    </row>
    <row r="336" spans="1:17" s="7" customFormat="1" ht="43.5" customHeight="1">
      <c r="A336" s="523"/>
      <c r="B336" s="415"/>
      <c r="C336" s="428" t="s">
        <v>135</v>
      </c>
      <c r="D336" s="429"/>
      <c r="E336" s="448"/>
      <c r="F336" s="431"/>
      <c r="G336" s="131">
        <f>H197</f>
        <v>272</v>
      </c>
      <c r="H336" s="480"/>
      <c r="I336" s="480"/>
      <c r="J336" s="444"/>
      <c r="K336" s="9"/>
      <c r="L336" s="9"/>
      <c r="M336" s="9"/>
      <c r="N336" s="9"/>
      <c r="O336" s="9"/>
      <c r="P336" s="9"/>
      <c r="Q336" s="9"/>
    </row>
    <row r="337" spans="1:17" s="7" customFormat="1" ht="45" customHeight="1">
      <c r="A337" s="523"/>
      <c r="B337" s="415"/>
      <c r="C337" s="428" t="s">
        <v>898</v>
      </c>
      <c r="D337" s="429"/>
      <c r="E337" s="448"/>
      <c r="F337" s="431"/>
      <c r="G337" s="131">
        <f>H208</f>
        <v>868</v>
      </c>
      <c r="H337" s="480"/>
      <c r="I337" s="480"/>
      <c r="J337" s="444"/>
      <c r="K337" s="9"/>
      <c r="L337" s="9"/>
      <c r="M337" s="9"/>
      <c r="N337" s="9"/>
      <c r="O337" s="9"/>
      <c r="P337" s="9"/>
      <c r="Q337" s="9"/>
    </row>
    <row r="338" spans="1:17" s="7" customFormat="1" ht="24" customHeight="1">
      <c r="A338" s="523"/>
      <c r="B338" s="415"/>
      <c r="C338" s="495" t="s">
        <v>229</v>
      </c>
      <c r="D338" s="496"/>
      <c r="E338" s="448"/>
      <c r="F338" s="431"/>
      <c r="G338" s="197">
        <f>H209*2</f>
        <v>27</v>
      </c>
      <c r="H338" s="480"/>
      <c r="I338" s="480"/>
      <c r="J338" s="444"/>
      <c r="K338" s="9"/>
      <c r="L338" s="9"/>
      <c r="M338" s="9"/>
      <c r="N338" s="9"/>
      <c r="O338" s="9"/>
      <c r="P338" s="9"/>
      <c r="Q338" s="9"/>
    </row>
    <row r="339" spans="1:17" s="7" customFormat="1" ht="42" customHeight="1">
      <c r="A339" s="582"/>
      <c r="B339" s="416"/>
      <c r="C339" s="440" t="s">
        <v>891</v>
      </c>
      <c r="D339" s="441"/>
      <c r="E339" s="448"/>
      <c r="F339" s="431"/>
      <c r="G339" s="225">
        <f>H212</f>
        <v>32</v>
      </c>
      <c r="H339" s="481"/>
      <c r="I339" s="481"/>
      <c r="J339" s="469"/>
      <c r="K339" s="9"/>
      <c r="L339" s="9"/>
      <c r="M339" s="9"/>
      <c r="N339" s="9"/>
      <c r="O339" s="9"/>
      <c r="P339" s="9"/>
      <c r="Q339" s="9"/>
    </row>
    <row r="340" spans="1:17" s="7" customFormat="1" ht="60" customHeight="1">
      <c r="A340" s="281">
        <f>A333+1</f>
        <v>134</v>
      </c>
      <c r="B340" s="229" t="s">
        <v>827</v>
      </c>
      <c r="C340" s="530" t="s">
        <v>19</v>
      </c>
      <c r="D340" s="531"/>
      <c r="E340" s="476"/>
      <c r="F340" s="432"/>
      <c r="G340" s="134">
        <f>G330</f>
        <v>553</v>
      </c>
      <c r="H340" s="278">
        <f>H333-G337+G340</f>
        <v>3653</v>
      </c>
      <c r="I340" s="278">
        <v>3462</v>
      </c>
      <c r="J340" s="231">
        <f>(H340-I340)/H340*100</f>
        <v>5.2285792499315624</v>
      </c>
      <c r="K340" s="9"/>
      <c r="L340" s="9"/>
      <c r="M340" s="9"/>
      <c r="N340" s="9"/>
      <c r="O340" s="9"/>
      <c r="P340" s="9"/>
      <c r="Q340" s="9"/>
    </row>
    <row r="341" spans="1:17" s="7" customFormat="1" ht="24" customHeight="1">
      <c r="A341" s="433">
        <f>A340+1</f>
        <v>135</v>
      </c>
      <c r="B341" s="437" t="s">
        <v>828</v>
      </c>
      <c r="C341" s="505" t="s">
        <v>104</v>
      </c>
      <c r="D341" s="506"/>
      <c r="E341" s="447" t="s">
        <v>393</v>
      </c>
      <c r="F341" s="602">
        <v>110</v>
      </c>
      <c r="G341" s="204" t="s">
        <v>93</v>
      </c>
      <c r="H341" s="442">
        <f>SUM(G342:G344)</f>
        <v>2789</v>
      </c>
      <c r="I341" s="442">
        <v>2647</v>
      </c>
      <c r="J341" s="402">
        <f>(H341-I341)/H341*100</f>
        <v>5.0914306202940125</v>
      </c>
      <c r="K341" s="9"/>
      <c r="L341" s="9"/>
      <c r="M341" s="9"/>
      <c r="N341" s="9"/>
      <c r="O341" s="9"/>
      <c r="P341" s="9"/>
      <c r="Q341" s="9"/>
    </row>
    <row r="342" spans="1:17" s="7" customFormat="1" ht="45" customHeight="1">
      <c r="A342" s="434"/>
      <c r="B342" s="439"/>
      <c r="C342" s="428" t="s">
        <v>899</v>
      </c>
      <c r="D342" s="429"/>
      <c r="E342" s="448"/>
      <c r="F342" s="603"/>
      <c r="G342" s="276">
        <f>H191</f>
        <v>1487</v>
      </c>
      <c r="H342" s="444"/>
      <c r="I342" s="444"/>
      <c r="J342" s="403"/>
      <c r="K342" s="9"/>
      <c r="L342" s="9"/>
      <c r="M342" s="9"/>
      <c r="N342" s="9"/>
      <c r="O342" s="9"/>
      <c r="P342" s="9"/>
      <c r="Q342" s="9"/>
    </row>
    <row r="343" spans="1:17" s="7" customFormat="1" ht="45" customHeight="1">
      <c r="A343" s="434"/>
      <c r="B343" s="439"/>
      <c r="C343" s="428" t="s">
        <v>134</v>
      </c>
      <c r="D343" s="429"/>
      <c r="E343" s="448"/>
      <c r="F343" s="603"/>
      <c r="G343" s="276">
        <f>H177</f>
        <v>1270</v>
      </c>
      <c r="H343" s="444"/>
      <c r="I343" s="444"/>
      <c r="J343" s="403"/>
      <c r="K343" s="9"/>
      <c r="L343" s="9"/>
      <c r="M343" s="9"/>
      <c r="N343" s="9"/>
      <c r="O343" s="9"/>
      <c r="P343" s="9"/>
      <c r="Q343" s="9"/>
    </row>
    <row r="344" spans="1:17" s="7" customFormat="1" ht="44.25" customHeight="1">
      <c r="A344" s="436"/>
      <c r="B344" s="519"/>
      <c r="C344" s="440" t="s">
        <v>900</v>
      </c>
      <c r="D344" s="441"/>
      <c r="E344" s="476"/>
      <c r="F344" s="604"/>
      <c r="G344" s="277">
        <f>H212</f>
        <v>32</v>
      </c>
      <c r="H344" s="469"/>
      <c r="I344" s="469"/>
      <c r="J344" s="404"/>
      <c r="K344" s="9"/>
      <c r="L344" s="9"/>
      <c r="M344" s="9"/>
      <c r="N344" s="9"/>
      <c r="O344" s="9"/>
      <c r="P344" s="9"/>
      <c r="Q344" s="9"/>
    </row>
    <row r="345" spans="1:17" s="7" customFormat="1" ht="45.75" customHeight="1">
      <c r="A345" s="433">
        <f>A341+1</f>
        <v>136</v>
      </c>
      <c r="B345" s="437" t="s">
        <v>829</v>
      </c>
      <c r="C345" s="505" t="s">
        <v>105</v>
      </c>
      <c r="D345" s="506"/>
      <c r="E345" s="447" t="s">
        <v>30</v>
      </c>
      <c r="F345" s="430">
        <v>110</v>
      </c>
      <c r="G345" s="288" t="s">
        <v>93</v>
      </c>
      <c r="H345" s="442">
        <f>SUM(G346:G350)</f>
        <v>3369</v>
      </c>
      <c r="I345" s="442">
        <v>3193</v>
      </c>
      <c r="J345" s="402">
        <f>(H345-I345)/H345*100</f>
        <v>5.2241021074502818</v>
      </c>
      <c r="K345" s="9"/>
      <c r="L345" s="9"/>
      <c r="M345" s="9"/>
      <c r="N345" s="9"/>
      <c r="O345" s="9"/>
      <c r="P345" s="9"/>
      <c r="Q345" s="9"/>
    </row>
    <row r="346" spans="1:17" s="7" customFormat="1" ht="43.5" customHeight="1">
      <c r="A346" s="434"/>
      <c r="B346" s="439"/>
      <c r="C346" s="428" t="s">
        <v>901</v>
      </c>
      <c r="D346" s="429"/>
      <c r="E346" s="448"/>
      <c r="F346" s="431"/>
      <c r="G346" s="131">
        <f>G352</f>
        <v>1487</v>
      </c>
      <c r="H346" s="444"/>
      <c r="I346" s="444"/>
      <c r="J346" s="403"/>
      <c r="K346" s="9"/>
      <c r="L346" s="9"/>
      <c r="M346" s="9"/>
      <c r="N346" s="9"/>
      <c r="O346" s="9"/>
      <c r="P346" s="9"/>
      <c r="Q346" s="9"/>
    </row>
    <row r="347" spans="1:17" s="7" customFormat="1" ht="43.5" customHeight="1">
      <c r="A347" s="434"/>
      <c r="B347" s="439"/>
      <c r="C347" s="428" t="s">
        <v>134</v>
      </c>
      <c r="D347" s="429"/>
      <c r="E347" s="448"/>
      <c r="F347" s="431"/>
      <c r="G347" s="131">
        <f>H177</f>
        <v>1270</v>
      </c>
      <c r="H347" s="444"/>
      <c r="I347" s="444"/>
      <c r="J347" s="403"/>
      <c r="K347" s="9"/>
      <c r="L347" s="9"/>
      <c r="M347" s="9"/>
      <c r="N347" s="9"/>
      <c r="O347" s="9"/>
      <c r="P347" s="9"/>
      <c r="Q347" s="9"/>
    </row>
    <row r="348" spans="1:17" s="7" customFormat="1" ht="21.75" customHeight="1">
      <c r="A348" s="434"/>
      <c r="B348" s="439"/>
      <c r="C348" s="428" t="s">
        <v>125</v>
      </c>
      <c r="D348" s="429"/>
      <c r="E348" s="448"/>
      <c r="F348" s="431"/>
      <c r="G348" s="131">
        <f>G340</f>
        <v>553</v>
      </c>
      <c r="H348" s="444"/>
      <c r="I348" s="444"/>
      <c r="J348" s="403"/>
      <c r="K348" s="9"/>
      <c r="L348" s="9"/>
      <c r="M348" s="9"/>
      <c r="N348" s="9"/>
      <c r="O348" s="9"/>
      <c r="P348" s="9"/>
      <c r="Q348" s="9"/>
    </row>
    <row r="349" spans="1:17" s="7" customFormat="1" ht="21.75" customHeight="1">
      <c r="A349" s="434"/>
      <c r="B349" s="439"/>
      <c r="C349" s="428" t="s">
        <v>427</v>
      </c>
      <c r="D349" s="429"/>
      <c r="E349" s="448"/>
      <c r="F349" s="431"/>
      <c r="G349" s="131">
        <f>G356</f>
        <v>27</v>
      </c>
      <c r="H349" s="444"/>
      <c r="I349" s="444"/>
      <c r="J349" s="403"/>
      <c r="K349" s="9"/>
      <c r="L349" s="9"/>
      <c r="M349" s="9"/>
      <c r="N349" s="9"/>
      <c r="O349" s="9"/>
      <c r="P349" s="9"/>
      <c r="Q349" s="9"/>
    </row>
    <row r="350" spans="1:17" s="7" customFormat="1" ht="49.5" customHeight="1">
      <c r="A350" s="436"/>
      <c r="B350" s="519"/>
      <c r="C350" s="440" t="s">
        <v>891</v>
      </c>
      <c r="D350" s="441"/>
      <c r="E350" s="476"/>
      <c r="F350" s="432"/>
      <c r="G350" s="225">
        <f>G357</f>
        <v>32</v>
      </c>
      <c r="H350" s="469"/>
      <c r="I350" s="469"/>
      <c r="J350" s="404"/>
      <c r="K350" s="9"/>
      <c r="L350" s="9"/>
      <c r="M350" s="9"/>
      <c r="N350" s="9"/>
      <c r="O350" s="9"/>
      <c r="P350" s="9"/>
      <c r="Q350" s="9"/>
    </row>
    <row r="351" spans="1:17" s="7" customFormat="1" ht="23.25" customHeight="1">
      <c r="A351" s="433">
        <f>A345+1</f>
        <v>137</v>
      </c>
      <c r="B351" s="437" t="s">
        <v>830</v>
      </c>
      <c r="C351" s="505" t="s">
        <v>106</v>
      </c>
      <c r="D351" s="506"/>
      <c r="E351" s="447" t="s">
        <v>30</v>
      </c>
      <c r="F351" s="430">
        <v>110</v>
      </c>
      <c r="G351" s="288" t="s">
        <v>93</v>
      </c>
      <c r="H351" s="442">
        <f>SUM(G352:G357)</f>
        <v>3641</v>
      </c>
      <c r="I351" s="442">
        <v>3451</v>
      </c>
      <c r="J351" s="442">
        <f>(H351-I351)/H351*100</f>
        <v>5.2183466080747047</v>
      </c>
      <c r="K351" s="9"/>
      <c r="L351" s="9"/>
      <c r="M351" s="9"/>
      <c r="N351" s="9"/>
      <c r="O351" s="9"/>
      <c r="P351" s="9"/>
      <c r="Q351" s="9"/>
    </row>
    <row r="352" spans="1:17" s="7" customFormat="1" ht="48.75" customHeight="1">
      <c r="A352" s="434"/>
      <c r="B352" s="439"/>
      <c r="C352" s="428" t="s">
        <v>901</v>
      </c>
      <c r="D352" s="429"/>
      <c r="E352" s="448"/>
      <c r="F352" s="431"/>
      <c r="G352" s="131">
        <f>H191</f>
        <v>1487</v>
      </c>
      <c r="H352" s="444"/>
      <c r="I352" s="444"/>
      <c r="J352" s="443"/>
      <c r="K352" s="9"/>
      <c r="L352" s="9"/>
      <c r="M352" s="9"/>
      <c r="N352" s="9"/>
      <c r="O352" s="9"/>
      <c r="P352" s="9"/>
      <c r="Q352" s="9"/>
    </row>
    <row r="353" spans="1:17" s="7" customFormat="1" ht="40.5" customHeight="1">
      <c r="A353" s="434"/>
      <c r="B353" s="439"/>
      <c r="C353" s="428" t="s">
        <v>134</v>
      </c>
      <c r="D353" s="429"/>
      <c r="E353" s="448"/>
      <c r="F353" s="431"/>
      <c r="G353" s="131">
        <f>H177</f>
        <v>1270</v>
      </c>
      <c r="H353" s="444"/>
      <c r="I353" s="444"/>
      <c r="J353" s="444"/>
      <c r="K353" s="9"/>
      <c r="L353" s="9"/>
      <c r="M353" s="9"/>
      <c r="N353" s="9"/>
      <c r="O353" s="9"/>
      <c r="P353" s="9"/>
      <c r="Q353" s="9"/>
    </row>
    <row r="354" spans="1:17" s="7" customFormat="1" ht="43.5" customHeight="1">
      <c r="A354" s="434"/>
      <c r="B354" s="439"/>
      <c r="C354" s="517" t="s">
        <v>135</v>
      </c>
      <c r="D354" s="518"/>
      <c r="E354" s="448"/>
      <c r="F354" s="431"/>
      <c r="G354" s="131">
        <f>H197</f>
        <v>272</v>
      </c>
      <c r="H354" s="444"/>
      <c r="I354" s="444"/>
      <c r="J354" s="444"/>
      <c r="K354" s="9"/>
      <c r="L354" s="9"/>
      <c r="M354" s="9"/>
      <c r="N354" s="9"/>
      <c r="O354" s="9"/>
      <c r="P354" s="9"/>
      <c r="Q354" s="9"/>
    </row>
    <row r="355" spans="1:17" s="7" customFormat="1" ht="24" customHeight="1">
      <c r="A355" s="434"/>
      <c r="B355" s="439"/>
      <c r="C355" s="428" t="s">
        <v>125</v>
      </c>
      <c r="D355" s="429"/>
      <c r="E355" s="448"/>
      <c r="F355" s="431"/>
      <c r="G355" s="131">
        <f>G348</f>
        <v>553</v>
      </c>
      <c r="H355" s="444"/>
      <c r="I355" s="444"/>
      <c r="J355" s="444"/>
      <c r="K355" s="9"/>
      <c r="L355" s="9"/>
      <c r="M355" s="9"/>
      <c r="N355" s="9"/>
      <c r="O355" s="9"/>
      <c r="P355" s="9"/>
      <c r="Q355" s="9"/>
    </row>
    <row r="356" spans="1:17" s="7" customFormat="1" ht="24" customHeight="1">
      <c r="A356" s="434"/>
      <c r="B356" s="439"/>
      <c r="C356" s="428" t="s">
        <v>427</v>
      </c>
      <c r="D356" s="429"/>
      <c r="E356" s="448"/>
      <c r="F356" s="431"/>
      <c r="G356" s="131">
        <f>H209*2</f>
        <v>27</v>
      </c>
      <c r="H356" s="444"/>
      <c r="I356" s="444"/>
      <c r="J356" s="444"/>
      <c r="K356" s="9"/>
      <c r="L356" s="9"/>
      <c r="M356" s="9"/>
      <c r="N356" s="9"/>
      <c r="O356" s="9"/>
      <c r="P356" s="9"/>
      <c r="Q356" s="9"/>
    </row>
    <row r="357" spans="1:17" s="7" customFormat="1" ht="41.25" customHeight="1">
      <c r="A357" s="436"/>
      <c r="B357" s="519"/>
      <c r="C357" s="440" t="s">
        <v>891</v>
      </c>
      <c r="D357" s="441"/>
      <c r="E357" s="476"/>
      <c r="F357" s="432"/>
      <c r="G357" s="225">
        <f>H212</f>
        <v>32</v>
      </c>
      <c r="H357" s="469"/>
      <c r="I357" s="469"/>
      <c r="J357" s="469"/>
      <c r="K357" s="9"/>
      <c r="L357" s="9"/>
      <c r="M357" s="9"/>
      <c r="N357" s="9"/>
      <c r="O357" s="9"/>
      <c r="P357" s="9"/>
      <c r="Q357" s="9"/>
    </row>
    <row r="358" spans="1:17" s="7" customFormat="1" ht="51" customHeight="1">
      <c r="A358" s="449" t="s">
        <v>100</v>
      </c>
      <c r="B358" s="449"/>
      <c r="C358" s="449"/>
      <c r="D358" s="449"/>
      <c r="E358" s="449"/>
      <c r="F358" s="449"/>
      <c r="G358" s="449"/>
      <c r="H358" s="449"/>
      <c r="I358" s="78"/>
      <c r="J358" s="78"/>
      <c r="K358" s="9"/>
      <c r="L358" s="9"/>
      <c r="M358" s="9"/>
      <c r="N358" s="9"/>
      <c r="O358" s="9"/>
      <c r="P358" s="9"/>
      <c r="Q358" s="9"/>
    </row>
    <row r="359" spans="1:17" s="7" customFormat="1" ht="27" customHeight="1">
      <c r="A359" s="574">
        <f>A351+1</f>
        <v>138</v>
      </c>
      <c r="B359" s="571" t="s">
        <v>831</v>
      </c>
      <c r="C359" s="505" t="s">
        <v>107</v>
      </c>
      <c r="D359" s="506"/>
      <c r="E359" s="447" t="s">
        <v>30</v>
      </c>
      <c r="F359" s="414">
        <v>110</v>
      </c>
      <c r="G359" s="289" t="s">
        <v>93</v>
      </c>
      <c r="H359" s="490">
        <f>SUM(G360:G365)</f>
        <v>3968</v>
      </c>
      <c r="I359" s="490">
        <v>3762</v>
      </c>
      <c r="J359" s="442">
        <f>(H359-I359)/H359*100</f>
        <v>5.191532258064516</v>
      </c>
      <c r="K359" s="9"/>
      <c r="L359" s="9"/>
      <c r="M359" s="9"/>
      <c r="N359" s="9"/>
      <c r="O359" s="9"/>
      <c r="P359" s="9"/>
      <c r="Q359" s="9"/>
    </row>
    <row r="360" spans="1:17" s="7" customFormat="1" ht="70.5" customHeight="1">
      <c r="A360" s="574"/>
      <c r="B360" s="571"/>
      <c r="C360" s="428" t="s">
        <v>394</v>
      </c>
      <c r="D360" s="429"/>
      <c r="E360" s="448"/>
      <c r="F360" s="415"/>
      <c r="G360" s="290">
        <f>G352</f>
        <v>1487</v>
      </c>
      <c r="H360" s="491"/>
      <c r="I360" s="491"/>
      <c r="J360" s="443"/>
      <c r="K360" s="9"/>
      <c r="L360" s="9"/>
      <c r="M360" s="9"/>
      <c r="N360" s="9"/>
      <c r="O360" s="9"/>
      <c r="P360" s="9"/>
      <c r="Q360" s="9"/>
    </row>
    <row r="361" spans="1:17" s="7" customFormat="1" ht="44.25" customHeight="1">
      <c r="A361" s="574"/>
      <c r="B361" s="571"/>
      <c r="C361" s="428" t="s">
        <v>138</v>
      </c>
      <c r="D361" s="429"/>
      <c r="E361" s="448"/>
      <c r="F361" s="415"/>
      <c r="G361" s="290">
        <f>H178</f>
        <v>1282</v>
      </c>
      <c r="H361" s="491"/>
      <c r="I361" s="491"/>
      <c r="J361" s="444"/>
      <c r="K361" s="9"/>
      <c r="L361" s="9"/>
      <c r="M361" s="9"/>
      <c r="N361" s="9"/>
      <c r="O361" s="9"/>
      <c r="P361" s="9"/>
      <c r="Q361" s="9"/>
    </row>
    <row r="362" spans="1:17" s="7" customFormat="1" ht="27" customHeight="1">
      <c r="A362" s="574"/>
      <c r="B362" s="571"/>
      <c r="C362" s="428" t="s">
        <v>705</v>
      </c>
      <c r="D362" s="429"/>
      <c r="E362" s="448"/>
      <c r="F362" s="415"/>
      <c r="G362" s="290">
        <f>H197</f>
        <v>272</v>
      </c>
      <c r="H362" s="491"/>
      <c r="I362" s="491"/>
      <c r="J362" s="444"/>
      <c r="K362" s="9"/>
      <c r="L362" s="9"/>
      <c r="M362" s="9"/>
      <c r="N362" s="9"/>
      <c r="O362" s="9"/>
      <c r="P362" s="9"/>
      <c r="Q362" s="9"/>
    </row>
    <row r="363" spans="1:17" s="7" customFormat="1" ht="44.25" customHeight="1">
      <c r="A363" s="574"/>
      <c r="B363" s="571"/>
      <c r="C363" s="428" t="s">
        <v>898</v>
      </c>
      <c r="D363" s="429"/>
      <c r="E363" s="448"/>
      <c r="F363" s="415"/>
      <c r="G363" s="290">
        <f>H208</f>
        <v>868</v>
      </c>
      <c r="H363" s="491"/>
      <c r="I363" s="491"/>
      <c r="J363" s="444"/>
      <c r="K363" s="9"/>
      <c r="L363" s="9"/>
      <c r="M363" s="9"/>
      <c r="N363" s="9"/>
      <c r="O363" s="9"/>
      <c r="P363" s="9"/>
      <c r="Q363" s="9"/>
    </row>
    <row r="364" spans="1:17" s="7" customFormat="1" ht="22.5" customHeight="1">
      <c r="A364" s="574"/>
      <c r="B364" s="571"/>
      <c r="C364" s="495" t="s">
        <v>229</v>
      </c>
      <c r="D364" s="496"/>
      <c r="E364" s="448"/>
      <c r="F364" s="415"/>
      <c r="G364" s="291">
        <f>H209*2</f>
        <v>27</v>
      </c>
      <c r="H364" s="491"/>
      <c r="I364" s="491"/>
      <c r="J364" s="444"/>
      <c r="K364" s="9"/>
      <c r="L364" s="9"/>
      <c r="M364" s="9"/>
      <c r="N364" s="9"/>
      <c r="O364" s="9"/>
      <c r="P364" s="9"/>
      <c r="Q364" s="9"/>
    </row>
    <row r="365" spans="1:17" s="7" customFormat="1" ht="48" customHeight="1">
      <c r="A365" s="574"/>
      <c r="B365" s="571"/>
      <c r="C365" s="440" t="s">
        <v>891</v>
      </c>
      <c r="D365" s="441"/>
      <c r="E365" s="448"/>
      <c r="F365" s="415"/>
      <c r="G365" s="292">
        <f>H212</f>
        <v>32</v>
      </c>
      <c r="H365" s="492"/>
      <c r="I365" s="492"/>
      <c r="J365" s="469"/>
      <c r="K365" s="9"/>
      <c r="L365" s="9"/>
      <c r="M365" s="9"/>
      <c r="N365" s="9"/>
      <c r="O365" s="9"/>
      <c r="P365" s="9"/>
      <c r="Q365" s="9"/>
    </row>
    <row r="366" spans="1:17" s="7" customFormat="1" ht="63.75" customHeight="1">
      <c r="A366" s="281">
        <f>A359+1</f>
        <v>139</v>
      </c>
      <c r="B366" s="229" t="s">
        <v>832</v>
      </c>
      <c r="C366" s="530" t="s">
        <v>19</v>
      </c>
      <c r="D366" s="531"/>
      <c r="E366" s="476"/>
      <c r="F366" s="416"/>
      <c r="G366" s="293">
        <f>G340</f>
        <v>553</v>
      </c>
      <c r="H366" s="294">
        <f>H359-G363+G366</f>
        <v>3653</v>
      </c>
      <c r="I366" s="294">
        <v>3462</v>
      </c>
      <c r="J366" s="231">
        <f>(H366-I366)/H366*100</f>
        <v>5.2285792499315624</v>
      </c>
      <c r="K366" s="9"/>
      <c r="L366" s="9"/>
      <c r="M366" s="9"/>
      <c r="N366" s="9"/>
      <c r="O366" s="9"/>
      <c r="P366" s="9"/>
      <c r="Q366" s="9"/>
    </row>
    <row r="367" spans="1:17" s="7" customFormat="1" ht="30.75" customHeight="1">
      <c r="A367" s="433">
        <f>A366+1</f>
        <v>140</v>
      </c>
      <c r="B367" s="437" t="s">
        <v>833</v>
      </c>
      <c r="C367" s="505" t="s">
        <v>108</v>
      </c>
      <c r="D367" s="506"/>
      <c r="E367" s="447" t="s">
        <v>24</v>
      </c>
      <c r="F367" s="414">
        <v>110</v>
      </c>
      <c r="G367" s="295" t="s">
        <v>93</v>
      </c>
      <c r="H367" s="575">
        <f>SUM(G368:G370)</f>
        <v>2789</v>
      </c>
      <c r="I367" s="575">
        <v>2647</v>
      </c>
      <c r="J367" s="402">
        <f>(H367-I367)/H367*100</f>
        <v>5.0914306202940125</v>
      </c>
      <c r="K367" s="9"/>
      <c r="L367" s="9"/>
      <c r="M367" s="9"/>
      <c r="N367" s="9"/>
      <c r="O367" s="9"/>
      <c r="P367" s="9"/>
      <c r="Q367" s="9"/>
    </row>
    <row r="368" spans="1:17" s="7" customFormat="1" ht="45.75" customHeight="1">
      <c r="A368" s="511"/>
      <c r="B368" s="438"/>
      <c r="C368" s="428" t="s">
        <v>902</v>
      </c>
      <c r="D368" s="429"/>
      <c r="E368" s="448"/>
      <c r="F368" s="415"/>
      <c r="G368" s="296">
        <f>H195</f>
        <v>1487</v>
      </c>
      <c r="H368" s="576"/>
      <c r="I368" s="576"/>
      <c r="J368" s="403"/>
      <c r="K368" s="9"/>
      <c r="L368" s="9"/>
      <c r="M368" s="9"/>
      <c r="N368" s="9"/>
      <c r="O368" s="9"/>
      <c r="P368" s="9"/>
      <c r="Q368" s="9"/>
    </row>
    <row r="369" spans="1:17" s="7" customFormat="1" ht="45" customHeight="1">
      <c r="A369" s="434"/>
      <c r="B369" s="439"/>
      <c r="C369" s="428" t="s">
        <v>134</v>
      </c>
      <c r="D369" s="429"/>
      <c r="E369" s="448"/>
      <c r="F369" s="415"/>
      <c r="G369" s="296">
        <f>H177</f>
        <v>1270</v>
      </c>
      <c r="H369" s="577"/>
      <c r="I369" s="577"/>
      <c r="J369" s="403"/>
      <c r="K369" s="9"/>
      <c r="L369" s="9"/>
      <c r="M369" s="9"/>
      <c r="N369" s="9"/>
      <c r="O369" s="9"/>
      <c r="P369" s="9"/>
      <c r="Q369" s="9"/>
    </row>
    <row r="370" spans="1:17" s="7" customFormat="1" ht="50.25" customHeight="1">
      <c r="A370" s="436"/>
      <c r="B370" s="519"/>
      <c r="C370" s="440" t="s">
        <v>891</v>
      </c>
      <c r="D370" s="441"/>
      <c r="E370" s="476"/>
      <c r="F370" s="416"/>
      <c r="G370" s="297">
        <f>H212</f>
        <v>32</v>
      </c>
      <c r="H370" s="578"/>
      <c r="I370" s="578"/>
      <c r="J370" s="404"/>
      <c r="K370" s="9"/>
      <c r="L370" s="9"/>
      <c r="M370" s="9"/>
      <c r="N370" s="9"/>
      <c r="O370" s="9"/>
      <c r="P370" s="9"/>
      <c r="Q370" s="9"/>
    </row>
    <row r="371" spans="1:17" s="7" customFormat="1" ht="50.25" customHeight="1">
      <c r="A371" s="433">
        <f>A367+1</f>
        <v>141</v>
      </c>
      <c r="B371" s="437" t="s">
        <v>834</v>
      </c>
      <c r="C371" s="505" t="s">
        <v>882</v>
      </c>
      <c r="D371" s="506"/>
      <c r="E371" s="447" t="s">
        <v>24</v>
      </c>
      <c r="F371" s="414">
        <v>110</v>
      </c>
      <c r="G371" s="295" t="s">
        <v>93</v>
      </c>
      <c r="H371" s="490">
        <f>SUM(G372:G376)</f>
        <v>3369</v>
      </c>
      <c r="I371" s="490">
        <v>3193</v>
      </c>
      <c r="J371" s="402">
        <f>(H371-I371)/H371*100</f>
        <v>5.2241021074502818</v>
      </c>
      <c r="K371" s="9"/>
      <c r="L371" s="9"/>
      <c r="M371" s="9"/>
      <c r="N371" s="9"/>
      <c r="O371" s="9"/>
      <c r="P371" s="9"/>
      <c r="Q371" s="9"/>
    </row>
    <row r="372" spans="1:17" s="7" customFormat="1" ht="45" customHeight="1">
      <c r="A372" s="434"/>
      <c r="B372" s="439"/>
      <c r="C372" s="428" t="s">
        <v>903</v>
      </c>
      <c r="D372" s="429"/>
      <c r="E372" s="448"/>
      <c r="F372" s="415"/>
      <c r="G372" s="290">
        <f>G378</f>
        <v>1487</v>
      </c>
      <c r="H372" s="491"/>
      <c r="I372" s="491"/>
      <c r="J372" s="403"/>
      <c r="K372" s="9"/>
      <c r="L372" s="9"/>
      <c r="M372" s="9"/>
      <c r="N372" s="9"/>
      <c r="O372" s="9"/>
      <c r="P372" s="9"/>
      <c r="Q372" s="9"/>
    </row>
    <row r="373" spans="1:17" s="7" customFormat="1" ht="44.25" customHeight="1">
      <c r="A373" s="434"/>
      <c r="B373" s="439"/>
      <c r="C373" s="428" t="s">
        <v>134</v>
      </c>
      <c r="D373" s="429"/>
      <c r="E373" s="448"/>
      <c r="F373" s="415"/>
      <c r="G373" s="290">
        <f>H177</f>
        <v>1270</v>
      </c>
      <c r="H373" s="491"/>
      <c r="I373" s="491"/>
      <c r="J373" s="403"/>
      <c r="K373" s="9"/>
      <c r="L373" s="9"/>
      <c r="M373" s="9"/>
      <c r="N373" s="9"/>
      <c r="O373" s="9"/>
      <c r="P373" s="9"/>
      <c r="Q373" s="9"/>
    </row>
    <row r="374" spans="1:17" s="7" customFormat="1" ht="24" customHeight="1">
      <c r="A374" s="434"/>
      <c r="B374" s="439"/>
      <c r="C374" s="428" t="s">
        <v>125</v>
      </c>
      <c r="D374" s="429"/>
      <c r="E374" s="448"/>
      <c r="F374" s="415"/>
      <c r="G374" s="290">
        <f>G366</f>
        <v>553</v>
      </c>
      <c r="H374" s="491"/>
      <c r="I374" s="491"/>
      <c r="J374" s="403"/>
      <c r="K374" s="9"/>
      <c r="L374" s="9"/>
      <c r="M374" s="9"/>
      <c r="N374" s="9"/>
      <c r="O374" s="9"/>
      <c r="P374" s="9"/>
      <c r="Q374" s="9"/>
    </row>
    <row r="375" spans="1:17" s="7" customFormat="1" ht="24" customHeight="1">
      <c r="A375" s="434"/>
      <c r="B375" s="439"/>
      <c r="C375" s="428" t="s">
        <v>428</v>
      </c>
      <c r="D375" s="429"/>
      <c r="E375" s="448"/>
      <c r="F375" s="415"/>
      <c r="G375" s="290">
        <f>G382</f>
        <v>27</v>
      </c>
      <c r="H375" s="491"/>
      <c r="I375" s="491"/>
      <c r="J375" s="403"/>
      <c r="K375" s="9"/>
      <c r="L375" s="9"/>
      <c r="M375" s="9"/>
      <c r="N375" s="9"/>
      <c r="O375" s="9"/>
      <c r="P375" s="9"/>
      <c r="Q375" s="9"/>
    </row>
    <row r="376" spans="1:17" s="7" customFormat="1" ht="49.5" customHeight="1">
      <c r="A376" s="436"/>
      <c r="B376" s="519"/>
      <c r="C376" s="440" t="s">
        <v>891</v>
      </c>
      <c r="D376" s="441"/>
      <c r="E376" s="476"/>
      <c r="F376" s="416"/>
      <c r="G376" s="292">
        <f>G383</f>
        <v>32</v>
      </c>
      <c r="H376" s="492"/>
      <c r="I376" s="492"/>
      <c r="J376" s="404"/>
      <c r="K376" s="9"/>
      <c r="L376" s="9"/>
      <c r="M376" s="9"/>
      <c r="N376" s="9"/>
      <c r="O376" s="9"/>
      <c r="P376" s="9"/>
      <c r="Q376" s="9"/>
    </row>
    <row r="377" spans="1:17" s="7" customFormat="1" ht="30.75" customHeight="1">
      <c r="A377" s="433">
        <f>A371+1</f>
        <v>142</v>
      </c>
      <c r="B377" s="437" t="s">
        <v>835</v>
      </c>
      <c r="C377" s="505" t="s">
        <v>109</v>
      </c>
      <c r="D377" s="506"/>
      <c r="E377" s="447" t="s">
        <v>24</v>
      </c>
      <c r="F377" s="414">
        <v>110</v>
      </c>
      <c r="G377" s="295" t="s">
        <v>93</v>
      </c>
      <c r="H377" s="490">
        <f>SUM(G378:G383)</f>
        <v>3641</v>
      </c>
      <c r="I377" s="490">
        <v>3451</v>
      </c>
      <c r="J377" s="442">
        <f>(H377-I377)/H377*100</f>
        <v>5.2183466080747047</v>
      </c>
      <c r="K377" s="9"/>
      <c r="L377" s="9"/>
      <c r="M377" s="9"/>
      <c r="N377" s="9"/>
      <c r="O377" s="9"/>
      <c r="P377" s="9"/>
      <c r="Q377" s="9"/>
    </row>
    <row r="378" spans="1:17" s="7" customFormat="1" ht="47.25" customHeight="1">
      <c r="A378" s="434"/>
      <c r="B378" s="439"/>
      <c r="C378" s="428" t="s">
        <v>903</v>
      </c>
      <c r="D378" s="429"/>
      <c r="E378" s="448"/>
      <c r="F378" s="415"/>
      <c r="G378" s="290">
        <f>H195</f>
        <v>1487</v>
      </c>
      <c r="H378" s="491"/>
      <c r="I378" s="491"/>
      <c r="J378" s="443"/>
      <c r="K378" s="9"/>
      <c r="L378" s="9"/>
      <c r="M378" s="9"/>
      <c r="N378" s="9"/>
      <c r="O378" s="9"/>
      <c r="P378" s="9"/>
      <c r="Q378" s="9"/>
    </row>
    <row r="379" spans="1:17" s="7" customFormat="1" ht="47.25" customHeight="1">
      <c r="A379" s="434"/>
      <c r="B379" s="439"/>
      <c r="C379" s="428" t="s">
        <v>134</v>
      </c>
      <c r="D379" s="429"/>
      <c r="E379" s="448"/>
      <c r="F379" s="415"/>
      <c r="G379" s="290">
        <f>H177</f>
        <v>1270</v>
      </c>
      <c r="H379" s="491"/>
      <c r="I379" s="491"/>
      <c r="J379" s="444"/>
      <c r="K379" s="9"/>
      <c r="L379" s="9"/>
      <c r="M379" s="9"/>
      <c r="N379" s="9"/>
      <c r="O379" s="9"/>
      <c r="P379" s="9"/>
      <c r="Q379" s="9"/>
    </row>
    <row r="380" spans="1:17" s="7" customFormat="1" ht="45" customHeight="1">
      <c r="A380" s="434"/>
      <c r="B380" s="439"/>
      <c r="C380" s="428" t="s">
        <v>139</v>
      </c>
      <c r="D380" s="429"/>
      <c r="E380" s="448"/>
      <c r="F380" s="415"/>
      <c r="G380" s="290">
        <f>H198</f>
        <v>272</v>
      </c>
      <c r="H380" s="491"/>
      <c r="I380" s="491"/>
      <c r="J380" s="444"/>
      <c r="K380" s="9"/>
      <c r="L380" s="9"/>
      <c r="M380" s="9"/>
      <c r="N380" s="9"/>
      <c r="O380" s="9"/>
      <c r="P380" s="9"/>
      <c r="Q380" s="9"/>
    </row>
    <row r="381" spans="1:17" s="7" customFormat="1" ht="24" customHeight="1">
      <c r="A381" s="434"/>
      <c r="B381" s="439"/>
      <c r="C381" s="428" t="s">
        <v>125</v>
      </c>
      <c r="D381" s="429"/>
      <c r="E381" s="448"/>
      <c r="F381" s="415"/>
      <c r="G381" s="290">
        <f>G374</f>
        <v>553</v>
      </c>
      <c r="H381" s="491"/>
      <c r="I381" s="491"/>
      <c r="J381" s="444"/>
      <c r="K381" s="9"/>
      <c r="L381" s="9"/>
      <c r="M381" s="9"/>
      <c r="N381" s="9"/>
      <c r="O381" s="9"/>
      <c r="P381" s="9"/>
      <c r="Q381" s="9"/>
    </row>
    <row r="382" spans="1:17" s="7" customFormat="1" ht="24" customHeight="1">
      <c r="A382" s="434"/>
      <c r="B382" s="439"/>
      <c r="C382" s="428" t="s">
        <v>428</v>
      </c>
      <c r="D382" s="429"/>
      <c r="E382" s="448"/>
      <c r="F382" s="415"/>
      <c r="G382" s="290">
        <f>H210*2</f>
        <v>27</v>
      </c>
      <c r="H382" s="491"/>
      <c r="I382" s="491"/>
      <c r="J382" s="444"/>
      <c r="K382" s="9"/>
      <c r="L382" s="9"/>
      <c r="M382" s="9"/>
      <c r="N382" s="9"/>
      <c r="O382" s="9"/>
      <c r="P382" s="9"/>
      <c r="Q382" s="9"/>
    </row>
    <row r="383" spans="1:17" s="7" customFormat="1" ht="48.75" customHeight="1">
      <c r="A383" s="436"/>
      <c r="B383" s="519"/>
      <c r="C383" s="440" t="s">
        <v>891</v>
      </c>
      <c r="D383" s="441"/>
      <c r="E383" s="476"/>
      <c r="F383" s="416"/>
      <c r="G383" s="292">
        <f>H212</f>
        <v>32</v>
      </c>
      <c r="H383" s="492"/>
      <c r="I383" s="492"/>
      <c r="J383" s="469"/>
      <c r="K383" s="9"/>
      <c r="L383" s="9"/>
      <c r="M383" s="9"/>
      <c r="N383" s="9"/>
      <c r="O383" s="9"/>
      <c r="P383" s="9"/>
      <c r="Q383" s="9"/>
    </row>
    <row r="384" spans="1:17" s="7" customFormat="1" ht="34.5" customHeight="1">
      <c r="A384" s="574">
        <f>A377+1</f>
        <v>143</v>
      </c>
      <c r="B384" s="571" t="s">
        <v>836</v>
      </c>
      <c r="C384" s="505" t="s">
        <v>110</v>
      </c>
      <c r="D384" s="506"/>
      <c r="E384" s="447" t="s">
        <v>24</v>
      </c>
      <c r="F384" s="414">
        <v>110</v>
      </c>
      <c r="G384" s="295" t="s">
        <v>93</v>
      </c>
      <c r="H384" s="490">
        <f>SUM(G385:G390)</f>
        <v>3968</v>
      </c>
      <c r="I384" s="490">
        <v>3762</v>
      </c>
      <c r="J384" s="442">
        <f>(H384-I384)/H384*100</f>
        <v>5.191532258064516</v>
      </c>
      <c r="K384" s="9"/>
      <c r="L384" s="9"/>
      <c r="M384" s="9"/>
      <c r="N384" s="9"/>
      <c r="O384" s="9"/>
      <c r="P384" s="9"/>
      <c r="Q384" s="9"/>
    </row>
    <row r="385" spans="1:17" s="7" customFormat="1" ht="72" customHeight="1">
      <c r="A385" s="574"/>
      <c r="B385" s="571"/>
      <c r="C385" s="428" t="s">
        <v>395</v>
      </c>
      <c r="D385" s="429"/>
      <c r="E385" s="448"/>
      <c r="F385" s="415"/>
      <c r="G385" s="290">
        <f>G378</f>
        <v>1487</v>
      </c>
      <c r="H385" s="491"/>
      <c r="I385" s="491"/>
      <c r="J385" s="443"/>
      <c r="K385" s="9"/>
      <c r="L385" s="9"/>
      <c r="M385" s="9"/>
      <c r="N385" s="9"/>
      <c r="O385" s="9"/>
      <c r="P385" s="9"/>
      <c r="Q385" s="9"/>
    </row>
    <row r="386" spans="1:17" s="7" customFormat="1" ht="44.25" customHeight="1">
      <c r="A386" s="574"/>
      <c r="B386" s="571"/>
      <c r="C386" s="428" t="s">
        <v>138</v>
      </c>
      <c r="D386" s="429"/>
      <c r="E386" s="448"/>
      <c r="F386" s="415"/>
      <c r="G386" s="290">
        <f>H178</f>
        <v>1282</v>
      </c>
      <c r="H386" s="491"/>
      <c r="I386" s="491"/>
      <c r="J386" s="444"/>
      <c r="K386" s="9"/>
      <c r="L386" s="9"/>
      <c r="M386" s="9"/>
      <c r="N386" s="9"/>
      <c r="O386" s="9"/>
      <c r="P386" s="9"/>
      <c r="Q386" s="9"/>
    </row>
    <row r="387" spans="1:17" s="7" customFormat="1" ht="48.75" customHeight="1">
      <c r="A387" s="574"/>
      <c r="B387" s="571"/>
      <c r="C387" s="428" t="s">
        <v>140</v>
      </c>
      <c r="D387" s="429"/>
      <c r="E387" s="448"/>
      <c r="F387" s="415"/>
      <c r="G387" s="290">
        <f>H198</f>
        <v>272</v>
      </c>
      <c r="H387" s="491"/>
      <c r="I387" s="491"/>
      <c r="J387" s="444"/>
      <c r="K387" s="9"/>
      <c r="L387" s="9"/>
      <c r="M387" s="9"/>
      <c r="N387" s="9"/>
      <c r="O387" s="9"/>
      <c r="P387" s="9"/>
      <c r="Q387" s="9"/>
    </row>
    <row r="388" spans="1:17" s="7" customFormat="1" ht="48.75" customHeight="1">
      <c r="A388" s="574"/>
      <c r="B388" s="571"/>
      <c r="C388" s="428" t="s">
        <v>898</v>
      </c>
      <c r="D388" s="429"/>
      <c r="E388" s="448"/>
      <c r="F388" s="415"/>
      <c r="G388" s="290">
        <f>H208</f>
        <v>868</v>
      </c>
      <c r="H388" s="491"/>
      <c r="I388" s="491"/>
      <c r="J388" s="444"/>
      <c r="K388" s="9"/>
      <c r="L388" s="9"/>
      <c r="M388" s="9"/>
      <c r="N388" s="9"/>
      <c r="O388" s="9"/>
      <c r="P388" s="9"/>
      <c r="Q388" s="9"/>
    </row>
    <row r="389" spans="1:17" s="7" customFormat="1" ht="24.75" customHeight="1">
      <c r="A389" s="574"/>
      <c r="B389" s="571"/>
      <c r="C389" s="495" t="s">
        <v>144</v>
      </c>
      <c r="D389" s="496"/>
      <c r="E389" s="448"/>
      <c r="F389" s="415"/>
      <c r="G389" s="291">
        <f>H210*2</f>
        <v>27</v>
      </c>
      <c r="H389" s="491"/>
      <c r="I389" s="491"/>
      <c r="J389" s="444"/>
      <c r="K389" s="9"/>
      <c r="L389" s="9"/>
      <c r="M389" s="9"/>
      <c r="N389" s="9"/>
      <c r="O389" s="9"/>
      <c r="P389" s="9"/>
      <c r="Q389" s="9"/>
    </row>
    <row r="390" spans="1:17" s="7" customFormat="1" ht="51" customHeight="1">
      <c r="A390" s="574"/>
      <c r="B390" s="571"/>
      <c r="C390" s="440" t="s">
        <v>891</v>
      </c>
      <c r="D390" s="441"/>
      <c r="E390" s="448"/>
      <c r="F390" s="415"/>
      <c r="G390" s="292">
        <f>H212</f>
        <v>32</v>
      </c>
      <c r="H390" s="492"/>
      <c r="I390" s="492"/>
      <c r="J390" s="469"/>
      <c r="K390" s="9"/>
      <c r="L390" s="9"/>
      <c r="M390" s="9"/>
      <c r="N390" s="9"/>
      <c r="O390" s="9"/>
      <c r="P390" s="9"/>
      <c r="Q390" s="9"/>
    </row>
    <row r="391" spans="1:17" s="7" customFormat="1" ht="65.25" customHeight="1">
      <c r="A391" s="281">
        <f>A384+1</f>
        <v>144</v>
      </c>
      <c r="B391" s="229" t="s">
        <v>837</v>
      </c>
      <c r="C391" s="530" t="s">
        <v>19</v>
      </c>
      <c r="D391" s="531"/>
      <c r="E391" s="476"/>
      <c r="F391" s="416"/>
      <c r="G391" s="293">
        <f>G381</f>
        <v>553</v>
      </c>
      <c r="H391" s="294">
        <f>H384-G388+G391</f>
        <v>3653</v>
      </c>
      <c r="I391" s="294">
        <v>3462</v>
      </c>
      <c r="J391" s="231">
        <f>(H391-I391)/H391*100</f>
        <v>5.2285792499315624</v>
      </c>
      <c r="K391" s="9"/>
      <c r="L391" s="9"/>
      <c r="M391" s="9"/>
      <c r="N391" s="9"/>
      <c r="O391" s="9"/>
      <c r="P391" s="9"/>
      <c r="Q391" s="9"/>
    </row>
    <row r="392" spans="1:17" s="7" customFormat="1" ht="27" customHeight="1">
      <c r="A392" s="433">
        <f>A391+1</f>
        <v>145</v>
      </c>
      <c r="B392" s="437" t="s">
        <v>838</v>
      </c>
      <c r="C392" s="505" t="s">
        <v>111</v>
      </c>
      <c r="D392" s="506"/>
      <c r="E392" s="447" t="s">
        <v>23</v>
      </c>
      <c r="F392" s="414">
        <v>110</v>
      </c>
      <c r="G392" s="295" t="s">
        <v>93</v>
      </c>
      <c r="H392" s="575">
        <f>SUM(G393:G395)</f>
        <v>2789</v>
      </c>
      <c r="I392" s="575">
        <v>2647</v>
      </c>
      <c r="J392" s="402">
        <f>(H392-I392)/H392*100</f>
        <v>5.0914306202940125</v>
      </c>
      <c r="K392" s="9"/>
      <c r="L392" s="9"/>
      <c r="M392" s="9"/>
      <c r="N392" s="9"/>
      <c r="O392" s="9"/>
      <c r="P392" s="9"/>
      <c r="Q392" s="9"/>
    </row>
    <row r="393" spans="1:17" s="7" customFormat="1" ht="47.25" customHeight="1">
      <c r="A393" s="511"/>
      <c r="B393" s="438"/>
      <c r="C393" s="428" t="s">
        <v>904</v>
      </c>
      <c r="D393" s="429"/>
      <c r="E393" s="448"/>
      <c r="F393" s="415"/>
      <c r="G393" s="296">
        <f>H193</f>
        <v>1487</v>
      </c>
      <c r="H393" s="576"/>
      <c r="I393" s="576"/>
      <c r="J393" s="403"/>
      <c r="K393" s="9"/>
      <c r="L393" s="9"/>
      <c r="M393" s="9"/>
      <c r="N393" s="9"/>
      <c r="O393" s="9"/>
      <c r="P393" s="9"/>
      <c r="Q393" s="9"/>
    </row>
    <row r="394" spans="1:17" s="7" customFormat="1" ht="48" customHeight="1">
      <c r="A394" s="434"/>
      <c r="B394" s="439"/>
      <c r="C394" s="428" t="s">
        <v>134</v>
      </c>
      <c r="D394" s="429"/>
      <c r="E394" s="448"/>
      <c r="F394" s="415"/>
      <c r="G394" s="296">
        <f>H177</f>
        <v>1270</v>
      </c>
      <c r="H394" s="577"/>
      <c r="I394" s="577"/>
      <c r="J394" s="403"/>
      <c r="K394" s="9"/>
      <c r="L394" s="9"/>
      <c r="M394" s="9"/>
      <c r="N394" s="9"/>
      <c r="O394" s="9"/>
      <c r="P394" s="9"/>
      <c r="Q394" s="9"/>
    </row>
    <row r="395" spans="1:17" s="7" customFormat="1" ht="52.5" customHeight="1">
      <c r="A395" s="436"/>
      <c r="B395" s="519"/>
      <c r="C395" s="440" t="s">
        <v>900</v>
      </c>
      <c r="D395" s="441"/>
      <c r="E395" s="476"/>
      <c r="F395" s="416"/>
      <c r="G395" s="297">
        <f>H212</f>
        <v>32</v>
      </c>
      <c r="H395" s="578"/>
      <c r="I395" s="578"/>
      <c r="J395" s="404"/>
      <c r="K395" s="9"/>
      <c r="L395" s="9"/>
      <c r="M395" s="9"/>
      <c r="N395" s="9"/>
      <c r="O395" s="9"/>
      <c r="P395" s="9"/>
      <c r="Q395" s="9"/>
    </row>
    <row r="396" spans="1:17" s="7" customFormat="1" ht="51" customHeight="1">
      <c r="A396" s="449" t="s">
        <v>100</v>
      </c>
      <c r="B396" s="449"/>
      <c r="C396" s="449"/>
      <c r="D396" s="449"/>
      <c r="E396" s="449"/>
      <c r="F396" s="449"/>
      <c r="G396" s="449"/>
      <c r="H396" s="449"/>
      <c r="I396" s="78"/>
      <c r="J396" s="78"/>
      <c r="K396" s="9"/>
      <c r="L396" s="9"/>
      <c r="M396" s="9"/>
      <c r="N396" s="9"/>
      <c r="O396" s="9"/>
      <c r="P396" s="9"/>
      <c r="Q396" s="9"/>
    </row>
    <row r="397" spans="1:17" s="7" customFormat="1" ht="53.25" customHeight="1">
      <c r="A397" s="433">
        <f>A392+1</f>
        <v>146</v>
      </c>
      <c r="B397" s="437" t="s">
        <v>839</v>
      </c>
      <c r="C397" s="505" t="s">
        <v>974</v>
      </c>
      <c r="D397" s="506"/>
      <c r="E397" s="447" t="s">
        <v>23</v>
      </c>
      <c r="F397" s="430">
        <v>110</v>
      </c>
      <c r="G397" s="288" t="s">
        <v>93</v>
      </c>
      <c r="H397" s="442">
        <f>SUM(G398:G402)</f>
        <v>3369</v>
      </c>
      <c r="I397" s="442">
        <v>3193</v>
      </c>
      <c r="J397" s="402">
        <f>(H397-I397)/H397*100</f>
        <v>5.2241021074502818</v>
      </c>
      <c r="K397" s="9"/>
      <c r="L397" s="9"/>
      <c r="M397" s="9"/>
      <c r="N397" s="9"/>
      <c r="O397" s="9"/>
      <c r="P397" s="9"/>
      <c r="Q397" s="9"/>
    </row>
    <row r="398" spans="1:17" s="7" customFormat="1" ht="47.25" customHeight="1">
      <c r="A398" s="434"/>
      <c r="B398" s="439"/>
      <c r="C398" s="428" t="s">
        <v>905</v>
      </c>
      <c r="D398" s="429"/>
      <c r="E398" s="448"/>
      <c r="F398" s="431"/>
      <c r="G398" s="131">
        <f>H193</f>
        <v>1487</v>
      </c>
      <c r="H398" s="444"/>
      <c r="I398" s="444"/>
      <c r="J398" s="403"/>
      <c r="K398" s="9"/>
      <c r="L398" s="9"/>
      <c r="M398" s="9"/>
      <c r="N398" s="9"/>
      <c r="O398" s="9"/>
      <c r="P398" s="9"/>
      <c r="Q398" s="9"/>
    </row>
    <row r="399" spans="1:17" s="7" customFormat="1" ht="44.25" customHeight="1">
      <c r="A399" s="434"/>
      <c r="B399" s="439"/>
      <c r="C399" s="428" t="s">
        <v>134</v>
      </c>
      <c r="D399" s="429"/>
      <c r="E399" s="448"/>
      <c r="F399" s="431"/>
      <c r="G399" s="131">
        <f>H177</f>
        <v>1270</v>
      </c>
      <c r="H399" s="444"/>
      <c r="I399" s="444"/>
      <c r="J399" s="403"/>
      <c r="K399" s="9"/>
      <c r="L399" s="9"/>
      <c r="M399" s="9"/>
      <c r="N399" s="9"/>
      <c r="O399" s="9"/>
      <c r="P399" s="9"/>
      <c r="Q399" s="9"/>
    </row>
    <row r="400" spans="1:17" s="7" customFormat="1" ht="21" customHeight="1">
      <c r="A400" s="434"/>
      <c r="B400" s="439"/>
      <c r="C400" s="428" t="s">
        <v>125</v>
      </c>
      <c r="D400" s="429"/>
      <c r="E400" s="448"/>
      <c r="F400" s="431"/>
      <c r="G400" s="131">
        <f>G391</f>
        <v>553</v>
      </c>
      <c r="H400" s="444"/>
      <c r="I400" s="444"/>
      <c r="J400" s="403"/>
      <c r="K400" s="9"/>
      <c r="L400" s="9"/>
      <c r="M400" s="9"/>
      <c r="N400" s="9"/>
      <c r="O400" s="9"/>
      <c r="P400" s="9"/>
      <c r="Q400" s="9"/>
    </row>
    <row r="401" spans="1:17" s="7" customFormat="1" ht="21" customHeight="1">
      <c r="A401" s="434"/>
      <c r="B401" s="439"/>
      <c r="C401" s="428" t="s">
        <v>428</v>
      </c>
      <c r="D401" s="429"/>
      <c r="E401" s="448"/>
      <c r="F401" s="431"/>
      <c r="G401" s="131">
        <f>H210*2</f>
        <v>27</v>
      </c>
      <c r="H401" s="444"/>
      <c r="I401" s="444"/>
      <c r="J401" s="403"/>
      <c r="K401" s="9"/>
      <c r="L401" s="9"/>
      <c r="M401" s="9"/>
      <c r="N401" s="9"/>
      <c r="O401" s="9"/>
      <c r="P401" s="9"/>
      <c r="Q401" s="9"/>
    </row>
    <row r="402" spans="1:17" s="7" customFormat="1" ht="48.75" customHeight="1">
      <c r="A402" s="436"/>
      <c r="B402" s="519"/>
      <c r="C402" s="440" t="s">
        <v>891</v>
      </c>
      <c r="D402" s="441"/>
      <c r="E402" s="476"/>
      <c r="F402" s="432"/>
      <c r="G402" s="225">
        <f>H212</f>
        <v>32</v>
      </c>
      <c r="H402" s="469"/>
      <c r="I402" s="469"/>
      <c r="J402" s="404"/>
      <c r="K402" s="9"/>
      <c r="L402" s="9"/>
      <c r="M402" s="9"/>
      <c r="N402" s="9"/>
      <c r="O402" s="9"/>
      <c r="P402" s="9"/>
      <c r="Q402" s="9"/>
    </row>
    <row r="403" spans="1:17" s="7" customFormat="1" ht="25.5" customHeight="1">
      <c r="A403" s="433">
        <f>A397+1</f>
        <v>147</v>
      </c>
      <c r="B403" s="437" t="s">
        <v>840</v>
      </c>
      <c r="C403" s="505" t="s">
        <v>112</v>
      </c>
      <c r="D403" s="506"/>
      <c r="E403" s="447" t="s">
        <v>23</v>
      </c>
      <c r="F403" s="430">
        <v>110</v>
      </c>
      <c r="G403" s="288" t="s">
        <v>93</v>
      </c>
      <c r="H403" s="479">
        <f>SUM(G404:G409)</f>
        <v>3641</v>
      </c>
      <c r="I403" s="479">
        <v>3451</v>
      </c>
      <c r="J403" s="442">
        <f>(H403-I403)/H403*100</f>
        <v>5.2183466080747047</v>
      </c>
      <c r="K403" s="9"/>
      <c r="L403" s="9"/>
      <c r="M403" s="9"/>
      <c r="N403" s="9"/>
      <c r="O403" s="9"/>
      <c r="P403" s="9"/>
      <c r="Q403" s="9"/>
    </row>
    <row r="404" spans="1:17" s="7" customFormat="1" ht="47.25" customHeight="1">
      <c r="A404" s="434"/>
      <c r="B404" s="439"/>
      <c r="C404" s="428" t="s">
        <v>905</v>
      </c>
      <c r="D404" s="429"/>
      <c r="E404" s="448"/>
      <c r="F404" s="431"/>
      <c r="G404" s="131">
        <f>H193</f>
        <v>1487</v>
      </c>
      <c r="H404" s="480"/>
      <c r="I404" s="480"/>
      <c r="J404" s="443"/>
      <c r="K404" s="9"/>
      <c r="L404" s="9"/>
      <c r="M404" s="9"/>
      <c r="N404" s="9"/>
      <c r="O404" s="9"/>
      <c r="P404" s="9"/>
      <c r="Q404" s="9"/>
    </row>
    <row r="405" spans="1:17" s="7" customFormat="1" ht="42" customHeight="1">
      <c r="A405" s="434"/>
      <c r="B405" s="439"/>
      <c r="C405" s="428" t="s">
        <v>134</v>
      </c>
      <c r="D405" s="429"/>
      <c r="E405" s="448"/>
      <c r="F405" s="431"/>
      <c r="G405" s="131">
        <f>H177</f>
        <v>1270</v>
      </c>
      <c r="H405" s="480"/>
      <c r="I405" s="480"/>
      <c r="J405" s="444"/>
      <c r="K405" s="9"/>
      <c r="L405" s="9"/>
      <c r="M405" s="9"/>
      <c r="N405" s="9"/>
      <c r="O405" s="9"/>
      <c r="P405" s="9"/>
      <c r="Q405" s="9"/>
    </row>
    <row r="406" spans="1:17" s="7" customFormat="1" ht="20.25" customHeight="1">
      <c r="A406" s="434"/>
      <c r="B406" s="439"/>
      <c r="C406" s="428" t="s">
        <v>139</v>
      </c>
      <c r="D406" s="429"/>
      <c r="E406" s="448"/>
      <c r="F406" s="431"/>
      <c r="G406" s="131">
        <f>H198</f>
        <v>272</v>
      </c>
      <c r="H406" s="480"/>
      <c r="I406" s="480"/>
      <c r="J406" s="444"/>
      <c r="K406" s="9"/>
      <c r="L406" s="9"/>
      <c r="M406" s="9"/>
      <c r="N406" s="9"/>
      <c r="O406" s="9"/>
      <c r="P406" s="9"/>
      <c r="Q406" s="9"/>
    </row>
    <row r="407" spans="1:17" s="7" customFormat="1" ht="20.25" customHeight="1">
      <c r="A407" s="434"/>
      <c r="B407" s="439"/>
      <c r="C407" s="428" t="s">
        <v>125</v>
      </c>
      <c r="D407" s="429"/>
      <c r="E407" s="448"/>
      <c r="F407" s="431"/>
      <c r="G407" s="131">
        <f>G400</f>
        <v>553</v>
      </c>
      <c r="H407" s="480"/>
      <c r="I407" s="480"/>
      <c r="J407" s="444"/>
      <c r="K407" s="9"/>
      <c r="L407" s="9"/>
      <c r="M407" s="9"/>
      <c r="N407" s="9"/>
      <c r="O407" s="9"/>
      <c r="P407" s="9"/>
      <c r="Q407" s="9"/>
    </row>
    <row r="408" spans="1:17" s="7" customFormat="1" ht="20.25" customHeight="1">
      <c r="A408" s="434"/>
      <c r="B408" s="439"/>
      <c r="C408" s="428" t="s">
        <v>428</v>
      </c>
      <c r="D408" s="429"/>
      <c r="E408" s="448"/>
      <c r="F408" s="431"/>
      <c r="G408" s="131">
        <f>H210*2</f>
        <v>27</v>
      </c>
      <c r="H408" s="480"/>
      <c r="I408" s="480"/>
      <c r="J408" s="444"/>
      <c r="K408" s="9"/>
      <c r="L408" s="9"/>
      <c r="M408" s="9"/>
      <c r="N408" s="9"/>
      <c r="O408" s="9"/>
      <c r="P408" s="9"/>
      <c r="Q408" s="9"/>
    </row>
    <row r="409" spans="1:17" s="7" customFormat="1" ht="52.5" customHeight="1">
      <c r="A409" s="436"/>
      <c r="B409" s="519"/>
      <c r="C409" s="440" t="s">
        <v>891</v>
      </c>
      <c r="D409" s="441"/>
      <c r="E409" s="476"/>
      <c r="F409" s="432"/>
      <c r="G409" s="225">
        <f>H212</f>
        <v>32</v>
      </c>
      <c r="H409" s="481"/>
      <c r="I409" s="481"/>
      <c r="J409" s="469"/>
      <c r="K409" s="9"/>
      <c r="L409" s="9"/>
      <c r="M409" s="9"/>
      <c r="N409" s="9"/>
      <c r="O409" s="9"/>
      <c r="P409" s="9"/>
      <c r="Q409" s="9"/>
    </row>
    <row r="410" spans="1:17" s="7" customFormat="1" ht="47.25" customHeight="1">
      <c r="A410" s="574">
        <f>A403+1</f>
        <v>148</v>
      </c>
      <c r="B410" s="571" t="s">
        <v>841</v>
      </c>
      <c r="C410" s="505" t="s">
        <v>1034</v>
      </c>
      <c r="D410" s="506"/>
      <c r="E410" s="447" t="s">
        <v>23</v>
      </c>
      <c r="F410" s="430">
        <v>110</v>
      </c>
      <c r="G410" s="288" t="s">
        <v>93</v>
      </c>
      <c r="H410" s="479">
        <f>SUM(G411:G416)</f>
        <v>3968</v>
      </c>
      <c r="I410" s="479">
        <v>3762</v>
      </c>
      <c r="J410" s="442">
        <f>(H410-I410)/H410*100</f>
        <v>5.191532258064516</v>
      </c>
      <c r="K410" s="9"/>
      <c r="L410" s="9"/>
      <c r="M410" s="9"/>
      <c r="N410" s="9"/>
      <c r="O410" s="9"/>
      <c r="P410" s="9"/>
      <c r="Q410" s="9"/>
    </row>
    <row r="411" spans="1:17" s="7" customFormat="1" ht="69.75" customHeight="1">
      <c r="A411" s="574"/>
      <c r="B411" s="571"/>
      <c r="C411" s="428" t="s">
        <v>396</v>
      </c>
      <c r="D411" s="429"/>
      <c r="E411" s="448"/>
      <c r="F411" s="431"/>
      <c r="G411" s="131">
        <f>G404</f>
        <v>1487</v>
      </c>
      <c r="H411" s="480"/>
      <c r="I411" s="480"/>
      <c r="J411" s="443"/>
      <c r="K411" s="9"/>
      <c r="L411" s="9"/>
      <c r="M411" s="9"/>
      <c r="N411" s="9"/>
      <c r="O411" s="9"/>
      <c r="P411" s="9"/>
      <c r="Q411" s="9"/>
    </row>
    <row r="412" spans="1:17" s="7" customFormat="1" ht="49.5" customHeight="1">
      <c r="A412" s="574"/>
      <c r="B412" s="571"/>
      <c r="C412" s="428" t="s">
        <v>138</v>
      </c>
      <c r="D412" s="429"/>
      <c r="E412" s="448"/>
      <c r="F412" s="431"/>
      <c r="G412" s="131">
        <f>H178</f>
        <v>1282</v>
      </c>
      <c r="H412" s="480"/>
      <c r="I412" s="480"/>
      <c r="J412" s="444"/>
      <c r="K412" s="9"/>
      <c r="L412" s="9"/>
      <c r="M412" s="9"/>
      <c r="N412" s="9"/>
      <c r="O412" s="9"/>
      <c r="P412" s="9"/>
      <c r="Q412" s="9"/>
    </row>
    <row r="413" spans="1:17" s="7" customFormat="1" ht="47.25" customHeight="1">
      <c r="A413" s="574"/>
      <c r="B413" s="571"/>
      <c r="C413" s="428" t="s">
        <v>139</v>
      </c>
      <c r="D413" s="429"/>
      <c r="E413" s="448"/>
      <c r="F413" s="431"/>
      <c r="G413" s="131">
        <f>H198</f>
        <v>272</v>
      </c>
      <c r="H413" s="480"/>
      <c r="I413" s="480"/>
      <c r="J413" s="444"/>
      <c r="K413" s="9"/>
      <c r="L413" s="9"/>
      <c r="M413" s="9"/>
      <c r="N413" s="9"/>
      <c r="O413" s="9"/>
      <c r="P413" s="9"/>
      <c r="Q413" s="9"/>
    </row>
    <row r="414" spans="1:17" s="7" customFormat="1" ht="44.25" customHeight="1">
      <c r="A414" s="574"/>
      <c r="B414" s="571"/>
      <c r="C414" s="428" t="s">
        <v>898</v>
      </c>
      <c r="D414" s="429"/>
      <c r="E414" s="448"/>
      <c r="F414" s="431"/>
      <c r="G414" s="131">
        <f>H208</f>
        <v>868</v>
      </c>
      <c r="H414" s="480"/>
      <c r="I414" s="480"/>
      <c r="J414" s="444"/>
      <c r="K414" s="9"/>
      <c r="L414" s="9"/>
      <c r="M414" s="9"/>
      <c r="N414" s="9"/>
      <c r="O414" s="9"/>
      <c r="P414" s="9"/>
      <c r="Q414" s="9"/>
    </row>
    <row r="415" spans="1:17" s="7" customFormat="1" ht="20.25" customHeight="1">
      <c r="A415" s="574"/>
      <c r="B415" s="571"/>
      <c r="C415" s="495" t="s">
        <v>144</v>
      </c>
      <c r="D415" s="496"/>
      <c r="E415" s="448"/>
      <c r="F415" s="431"/>
      <c r="G415" s="197">
        <f>H210*2</f>
        <v>27</v>
      </c>
      <c r="H415" s="480"/>
      <c r="I415" s="480"/>
      <c r="J415" s="444"/>
      <c r="K415" s="9"/>
      <c r="L415" s="9"/>
      <c r="M415" s="9"/>
      <c r="N415" s="9"/>
      <c r="O415" s="9"/>
      <c r="P415" s="9"/>
      <c r="Q415" s="9"/>
    </row>
    <row r="416" spans="1:17" s="7" customFormat="1" ht="41.25" customHeight="1">
      <c r="A416" s="574"/>
      <c r="B416" s="571"/>
      <c r="C416" s="440" t="s">
        <v>891</v>
      </c>
      <c r="D416" s="441"/>
      <c r="E416" s="448"/>
      <c r="F416" s="431"/>
      <c r="G416" s="225">
        <f>H212</f>
        <v>32</v>
      </c>
      <c r="H416" s="481"/>
      <c r="I416" s="481"/>
      <c r="J416" s="469"/>
      <c r="K416" s="9"/>
      <c r="L416" s="9"/>
      <c r="M416" s="9"/>
      <c r="N416" s="9"/>
      <c r="O416" s="9"/>
      <c r="P416" s="9"/>
      <c r="Q416" s="9"/>
    </row>
    <row r="417" spans="1:17" s="7" customFormat="1" ht="63" customHeight="1">
      <c r="A417" s="281">
        <f>A410+1</f>
        <v>149</v>
      </c>
      <c r="B417" s="229" t="s">
        <v>842</v>
      </c>
      <c r="C417" s="530" t="s">
        <v>19</v>
      </c>
      <c r="D417" s="531"/>
      <c r="E417" s="476"/>
      <c r="F417" s="432"/>
      <c r="G417" s="134">
        <f>G366</f>
        <v>553</v>
      </c>
      <c r="H417" s="278">
        <f>H410-G414+G417</f>
        <v>3653</v>
      </c>
      <c r="I417" s="278">
        <v>3462</v>
      </c>
      <c r="J417" s="231">
        <f>(H417-I417)/H417*100</f>
        <v>5.2285792499315624</v>
      </c>
      <c r="K417" s="9"/>
      <c r="L417" s="9"/>
      <c r="M417" s="9"/>
      <c r="N417" s="9"/>
      <c r="O417" s="9"/>
      <c r="P417" s="9"/>
      <c r="Q417" s="9"/>
    </row>
    <row r="418" spans="1:17" s="7" customFormat="1" ht="21.75" customHeight="1">
      <c r="A418" s="433">
        <f>A417+1</f>
        <v>150</v>
      </c>
      <c r="B418" s="437" t="s">
        <v>843</v>
      </c>
      <c r="C418" s="505" t="s">
        <v>113</v>
      </c>
      <c r="D418" s="506"/>
      <c r="E418" s="447" t="s">
        <v>169</v>
      </c>
      <c r="F418" s="430">
        <v>110</v>
      </c>
      <c r="G418" s="204" t="s">
        <v>93</v>
      </c>
      <c r="H418" s="442">
        <f>SUM(G419:G421)</f>
        <v>2789</v>
      </c>
      <c r="I418" s="442">
        <v>2647</v>
      </c>
      <c r="J418" s="402">
        <f>(H418-I418)/H418*100</f>
        <v>5.0914306202940125</v>
      </c>
      <c r="K418" s="9"/>
      <c r="L418" s="9"/>
      <c r="M418" s="9"/>
      <c r="N418" s="9"/>
      <c r="O418" s="9"/>
      <c r="P418" s="9"/>
      <c r="Q418" s="9"/>
    </row>
    <row r="419" spans="1:17" s="7" customFormat="1" ht="63" customHeight="1">
      <c r="A419" s="434"/>
      <c r="B419" s="439"/>
      <c r="C419" s="428" t="s">
        <v>159</v>
      </c>
      <c r="D419" s="429"/>
      <c r="E419" s="448"/>
      <c r="F419" s="431"/>
      <c r="G419" s="276">
        <f>H186</f>
        <v>1487</v>
      </c>
      <c r="H419" s="444"/>
      <c r="I419" s="444"/>
      <c r="J419" s="403"/>
      <c r="K419" s="9"/>
      <c r="L419" s="9"/>
      <c r="M419" s="9"/>
      <c r="N419" s="9"/>
      <c r="O419" s="9"/>
      <c r="P419" s="9"/>
      <c r="Q419" s="9"/>
    </row>
    <row r="420" spans="1:17" s="7" customFormat="1" ht="45" customHeight="1">
      <c r="A420" s="435"/>
      <c r="B420" s="595"/>
      <c r="C420" s="428" t="s">
        <v>134</v>
      </c>
      <c r="D420" s="429"/>
      <c r="E420" s="448"/>
      <c r="F420" s="431"/>
      <c r="G420" s="276">
        <f>H177</f>
        <v>1270</v>
      </c>
      <c r="H420" s="581"/>
      <c r="I420" s="581"/>
      <c r="J420" s="403"/>
      <c r="K420" s="9"/>
      <c r="L420" s="9"/>
      <c r="M420" s="9"/>
      <c r="N420" s="9"/>
      <c r="O420" s="9"/>
      <c r="P420" s="9"/>
      <c r="Q420" s="9"/>
    </row>
    <row r="421" spans="1:17" s="7" customFormat="1" ht="45.75" customHeight="1">
      <c r="A421" s="436"/>
      <c r="B421" s="519"/>
      <c r="C421" s="440" t="s">
        <v>891</v>
      </c>
      <c r="D421" s="441"/>
      <c r="E421" s="476"/>
      <c r="F421" s="432"/>
      <c r="G421" s="277">
        <f>H212</f>
        <v>32</v>
      </c>
      <c r="H421" s="469"/>
      <c r="I421" s="469"/>
      <c r="J421" s="404"/>
      <c r="K421" s="9"/>
      <c r="L421" s="9"/>
      <c r="M421" s="9"/>
      <c r="N421" s="9"/>
      <c r="O421" s="9"/>
      <c r="P421" s="9"/>
      <c r="Q421" s="9"/>
    </row>
    <row r="422" spans="1:17" s="7" customFormat="1" ht="29.25" customHeight="1">
      <c r="A422" s="433">
        <f>A418+1</f>
        <v>151</v>
      </c>
      <c r="B422" s="437" t="s">
        <v>844</v>
      </c>
      <c r="C422" s="505" t="s">
        <v>114</v>
      </c>
      <c r="D422" s="506"/>
      <c r="E422" s="447" t="s">
        <v>169</v>
      </c>
      <c r="F422" s="430">
        <v>110</v>
      </c>
      <c r="G422" s="204" t="s">
        <v>93</v>
      </c>
      <c r="H422" s="442">
        <f>SUM(G423:G428)</f>
        <v>3641</v>
      </c>
      <c r="I422" s="442">
        <v>3451</v>
      </c>
      <c r="J422" s="442">
        <f>(H422-I422)/H422*100</f>
        <v>5.2183466080747047</v>
      </c>
      <c r="K422" s="9"/>
      <c r="L422" s="9"/>
      <c r="M422" s="9"/>
      <c r="N422" s="9"/>
      <c r="O422" s="9"/>
      <c r="P422" s="9"/>
      <c r="Q422" s="9"/>
    </row>
    <row r="423" spans="1:17" s="7" customFormat="1" ht="51.75" customHeight="1">
      <c r="A423" s="434"/>
      <c r="B423" s="439"/>
      <c r="C423" s="428" t="s">
        <v>160</v>
      </c>
      <c r="D423" s="429"/>
      <c r="E423" s="448"/>
      <c r="F423" s="431"/>
      <c r="G423" s="131">
        <f>H186</f>
        <v>1487</v>
      </c>
      <c r="H423" s="444"/>
      <c r="I423" s="444"/>
      <c r="J423" s="443"/>
      <c r="K423" s="9"/>
      <c r="L423" s="9"/>
      <c r="M423" s="9"/>
      <c r="N423" s="9"/>
      <c r="O423" s="9"/>
      <c r="P423" s="9"/>
      <c r="Q423" s="9"/>
    </row>
    <row r="424" spans="1:17" s="7" customFormat="1" ht="48" customHeight="1">
      <c r="A424" s="434"/>
      <c r="B424" s="439"/>
      <c r="C424" s="428" t="s">
        <v>134</v>
      </c>
      <c r="D424" s="429"/>
      <c r="E424" s="448"/>
      <c r="F424" s="431"/>
      <c r="G424" s="131">
        <f>H177</f>
        <v>1270</v>
      </c>
      <c r="H424" s="444"/>
      <c r="I424" s="444"/>
      <c r="J424" s="444"/>
      <c r="K424" s="9"/>
      <c r="L424" s="9"/>
      <c r="M424" s="9"/>
      <c r="N424" s="9"/>
      <c r="O424" s="9"/>
      <c r="P424" s="9"/>
      <c r="Q424" s="9"/>
    </row>
    <row r="425" spans="1:17" s="7" customFormat="1" ht="43.5" customHeight="1">
      <c r="A425" s="434"/>
      <c r="B425" s="439"/>
      <c r="C425" s="428" t="s">
        <v>139</v>
      </c>
      <c r="D425" s="429"/>
      <c r="E425" s="448"/>
      <c r="F425" s="431"/>
      <c r="G425" s="131">
        <f>H198</f>
        <v>272</v>
      </c>
      <c r="H425" s="444"/>
      <c r="I425" s="444"/>
      <c r="J425" s="444"/>
      <c r="K425" s="9"/>
      <c r="L425" s="9"/>
      <c r="M425" s="9"/>
      <c r="N425" s="9"/>
      <c r="O425" s="9"/>
      <c r="P425" s="9"/>
      <c r="Q425" s="9"/>
    </row>
    <row r="426" spans="1:17" s="7" customFormat="1" ht="21" customHeight="1">
      <c r="A426" s="434"/>
      <c r="B426" s="439"/>
      <c r="C426" s="428" t="s">
        <v>125</v>
      </c>
      <c r="D426" s="429"/>
      <c r="E426" s="448"/>
      <c r="F426" s="431"/>
      <c r="G426" s="131">
        <f>G417</f>
        <v>553</v>
      </c>
      <c r="H426" s="444"/>
      <c r="I426" s="444"/>
      <c r="J426" s="444"/>
      <c r="K426" s="9"/>
      <c r="L426" s="9"/>
      <c r="M426" s="9"/>
      <c r="N426" s="9"/>
      <c r="O426" s="9"/>
      <c r="P426" s="9"/>
      <c r="Q426" s="9"/>
    </row>
    <row r="427" spans="1:17" s="7" customFormat="1" ht="21" customHeight="1">
      <c r="A427" s="434"/>
      <c r="B427" s="439"/>
      <c r="C427" s="428" t="s">
        <v>428</v>
      </c>
      <c r="D427" s="429"/>
      <c r="E427" s="448"/>
      <c r="F427" s="431"/>
      <c r="G427" s="131">
        <f>H210*2</f>
        <v>27</v>
      </c>
      <c r="H427" s="444"/>
      <c r="I427" s="444"/>
      <c r="J427" s="444"/>
      <c r="K427" s="9"/>
      <c r="L427" s="9"/>
      <c r="M427" s="9"/>
      <c r="N427" s="9"/>
      <c r="O427" s="9"/>
      <c r="P427" s="9"/>
      <c r="Q427" s="9"/>
    </row>
    <row r="428" spans="1:17" s="7" customFormat="1" ht="48.75" customHeight="1">
      <c r="A428" s="436"/>
      <c r="B428" s="519"/>
      <c r="C428" s="440" t="s">
        <v>891</v>
      </c>
      <c r="D428" s="441"/>
      <c r="E428" s="476"/>
      <c r="F428" s="432"/>
      <c r="G428" s="225">
        <f>H212</f>
        <v>32</v>
      </c>
      <c r="H428" s="469"/>
      <c r="I428" s="469"/>
      <c r="J428" s="469"/>
      <c r="K428" s="9"/>
      <c r="L428" s="9"/>
      <c r="M428" s="9"/>
      <c r="N428" s="9"/>
      <c r="O428" s="9"/>
      <c r="P428" s="9"/>
      <c r="Q428" s="9"/>
    </row>
    <row r="429" spans="1:17" s="7" customFormat="1" ht="44.25" customHeight="1">
      <c r="A429" s="522">
        <f>A422+1</f>
        <v>152</v>
      </c>
      <c r="B429" s="414" t="s">
        <v>845</v>
      </c>
      <c r="C429" s="505" t="s">
        <v>1027</v>
      </c>
      <c r="D429" s="506"/>
      <c r="E429" s="447" t="s">
        <v>169</v>
      </c>
      <c r="F429" s="430">
        <v>110</v>
      </c>
      <c r="G429" s="204" t="s">
        <v>93</v>
      </c>
      <c r="H429" s="589">
        <f>SUM(G430:G435)</f>
        <v>3968</v>
      </c>
      <c r="I429" s="589">
        <v>3762</v>
      </c>
      <c r="J429" s="442">
        <f>(H429-I429)/H429*100</f>
        <v>5.191532258064516</v>
      </c>
      <c r="K429" s="9"/>
      <c r="L429" s="9"/>
      <c r="M429" s="9"/>
      <c r="N429" s="9"/>
      <c r="O429" s="9"/>
      <c r="P429" s="9"/>
      <c r="Q429" s="9"/>
    </row>
    <row r="430" spans="1:17" s="7" customFormat="1" ht="66.75" customHeight="1">
      <c r="A430" s="523"/>
      <c r="B430" s="415"/>
      <c r="C430" s="428" t="s">
        <v>397</v>
      </c>
      <c r="D430" s="429"/>
      <c r="E430" s="448"/>
      <c r="F430" s="431"/>
      <c r="G430" s="131">
        <f>G423</f>
        <v>1487</v>
      </c>
      <c r="H430" s="590"/>
      <c r="I430" s="590"/>
      <c r="J430" s="443"/>
      <c r="K430" s="9"/>
      <c r="L430" s="9"/>
      <c r="M430" s="9"/>
      <c r="N430" s="9"/>
      <c r="O430" s="9"/>
      <c r="P430" s="9"/>
      <c r="Q430" s="9"/>
    </row>
    <row r="431" spans="1:17" s="7" customFormat="1" ht="45" customHeight="1">
      <c r="A431" s="523"/>
      <c r="B431" s="415"/>
      <c r="C431" s="428" t="s">
        <v>141</v>
      </c>
      <c r="D431" s="429"/>
      <c r="E431" s="448"/>
      <c r="F431" s="431"/>
      <c r="G431" s="131">
        <f>H178</f>
        <v>1282</v>
      </c>
      <c r="H431" s="590"/>
      <c r="I431" s="590"/>
      <c r="J431" s="444"/>
      <c r="K431" s="9"/>
      <c r="L431" s="9"/>
      <c r="M431" s="9"/>
      <c r="N431" s="9"/>
      <c r="O431" s="9"/>
      <c r="P431" s="9"/>
      <c r="Q431" s="9"/>
    </row>
    <row r="432" spans="1:17" s="7" customFormat="1" ht="44.25" customHeight="1">
      <c r="A432" s="523"/>
      <c r="B432" s="415"/>
      <c r="C432" s="428" t="s">
        <v>139</v>
      </c>
      <c r="D432" s="429"/>
      <c r="E432" s="448"/>
      <c r="F432" s="431"/>
      <c r="G432" s="131">
        <f>H198</f>
        <v>272</v>
      </c>
      <c r="H432" s="590"/>
      <c r="I432" s="590"/>
      <c r="J432" s="444"/>
      <c r="K432" s="9"/>
      <c r="L432" s="9"/>
      <c r="M432" s="9"/>
      <c r="N432" s="9"/>
      <c r="O432" s="9"/>
      <c r="P432" s="9"/>
      <c r="Q432" s="9"/>
    </row>
    <row r="433" spans="1:17" s="7" customFormat="1" ht="44.25" customHeight="1">
      <c r="A433" s="523"/>
      <c r="B433" s="415"/>
      <c r="C433" s="428" t="s">
        <v>898</v>
      </c>
      <c r="D433" s="429"/>
      <c r="E433" s="448"/>
      <c r="F433" s="431"/>
      <c r="G433" s="131">
        <f>H208</f>
        <v>868</v>
      </c>
      <c r="H433" s="590"/>
      <c r="I433" s="590"/>
      <c r="J433" s="444"/>
      <c r="K433" s="9"/>
      <c r="L433" s="9"/>
      <c r="M433" s="9"/>
      <c r="N433" s="9"/>
      <c r="O433" s="9"/>
      <c r="P433" s="9"/>
      <c r="Q433" s="9"/>
    </row>
    <row r="434" spans="1:17" s="7" customFormat="1" ht="24" customHeight="1">
      <c r="A434" s="523"/>
      <c r="B434" s="415"/>
      <c r="C434" s="495" t="s">
        <v>144</v>
      </c>
      <c r="D434" s="496"/>
      <c r="E434" s="448"/>
      <c r="F434" s="431"/>
      <c r="G434" s="197">
        <f>H210*2</f>
        <v>27</v>
      </c>
      <c r="H434" s="590"/>
      <c r="I434" s="590"/>
      <c r="J434" s="444"/>
      <c r="K434" s="9"/>
      <c r="L434" s="9"/>
      <c r="M434" s="9"/>
      <c r="N434" s="9"/>
      <c r="O434" s="9"/>
      <c r="P434" s="9"/>
      <c r="Q434" s="9"/>
    </row>
    <row r="435" spans="1:17" s="7" customFormat="1" ht="46.5" customHeight="1">
      <c r="A435" s="582"/>
      <c r="B435" s="416"/>
      <c r="C435" s="579" t="s">
        <v>891</v>
      </c>
      <c r="D435" s="580"/>
      <c r="E435" s="476"/>
      <c r="F435" s="432"/>
      <c r="G435" s="225">
        <f>H212</f>
        <v>32</v>
      </c>
      <c r="H435" s="591"/>
      <c r="I435" s="591"/>
      <c r="J435" s="469"/>
      <c r="K435" s="9"/>
      <c r="L435" s="9"/>
      <c r="M435" s="9"/>
      <c r="N435" s="9"/>
      <c r="O435" s="9"/>
      <c r="P435" s="9"/>
      <c r="Q435" s="9"/>
    </row>
    <row r="436" spans="1:17" s="7" customFormat="1" ht="51.75" customHeight="1">
      <c r="A436" s="449" t="s">
        <v>100</v>
      </c>
      <c r="B436" s="449"/>
      <c r="C436" s="449"/>
      <c r="D436" s="449"/>
      <c r="E436" s="449"/>
      <c r="F436" s="449"/>
      <c r="G436" s="449"/>
      <c r="H436" s="449"/>
      <c r="I436" s="78"/>
      <c r="J436" s="78"/>
      <c r="K436" s="9"/>
      <c r="L436" s="9"/>
      <c r="M436" s="9"/>
      <c r="N436" s="9"/>
      <c r="O436" s="9"/>
      <c r="P436" s="9"/>
      <c r="Q436" s="9"/>
    </row>
    <row r="437" spans="1:17" s="7" customFormat="1" ht="63" customHeight="1">
      <c r="A437" s="286">
        <f>A429+1</f>
        <v>153</v>
      </c>
      <c r="B437" s="273" t="s">
        <v>846</v>
      </c>
      <c r="C437" s="566" t="s">
        <v>19</v>
      </c>
      <c r="D437" s="567"/>
      <c r="E437" s="368"/>
      <c r="F437" s="283"/>
      <c r="G437" s="133">
        <f>G426</f>
        <v>553</v>
      </c>
      <c r="H437" s="284">
        <f>H429-G433+G437</f>
        <v>3653</v>
      </c>
      <c r="I437" s="284">
        <v>3462</v>
      </c>
      <c r="J437" s="231">
        <f>(H437-I437)/H437*100</f>
        <v>5.2285792499315624</v>
      </c>
      <c r="K437" s="9"/>
      <c r="L437" s="9"/>
      <c r="M437" s="9"/>
      <c r="N437" s="9"/>
      <c r="O437" s="9"/>
      <c r="P437" s="9"/>
      <c r="Q437" s="9"/>
    </row>
    <row r="438" spans="1:17" s="7" customFormat="1" ht="31.5" customHeight="1">
      <c r="A438" s="433">
        <f>A437+1</f>
        <v>154</v>
      </c>
      <c r="B438" s="437" t="s">
        <v>847</v>
      </c>
      <c r="C438" s="505" t="s">
        <v>115</v>
      </c>
      <c r="D438" s="506"/>
      <c r="E438" s="447" t="s">
        <v>535</v>
      </c>
      <c r="F438" s="430">
        <v>110</v>
      </c>
      <c r="G438" s="204" t="s">
        <v>93</v>
      </c>
      <c r="H438" s="442">
        <f>SUM(G439:G441)</f>
        <v>2789</v>
      </c>
      <c r="I438" s="442">
        <v>2647</v>
      </c>
      <c r="J438" s="402">
        <f>(H438-I438)/H438*100</f>
        <v>5.0914306202940125</v>
      </c>
      <c r="K438" s="9"/>
      <c r="L438" s="9"/>
      <c r="M438" s="9"/>
      <c r="N438" s="9"/>
      <c r="O438" s="9"/>
      <c r="P438" s="9"/>
      <c r="Q438" s="9"/>
    </row>
    <row r="439" spans="1:17" s="7" customFormat="1" ht="53.25" customHeight="1">
      <c r="A439" s="434"/>
      <c r="B439" s="439"/>
      <c r="C439" s="428" t="s">
        <v>154</v>
      </c>
      <c r="D439" s="429"/>
      <c r="E439" s="448"/>
      <c r="F439" s="431"/>
      <c r="G439" s="131">
        <f>H189</f>
        <v>1487</v>
      </c>
      <c r="H439" s="444"/>
      <c r="I439" s="444"/>
      <c r="J439" s="403"/>
      <c r="K439" s="9"/>
      <c r="L439" s="9"/>
      <c r="M439" s="9"/>
      <c r="N439" s="9"/>
      <c r="O439" s="9"/>
      <c r="P439" s="9"/>
      <c r="Q439" s="9"/>
    </row>
    <row r="440" spans="1:17" s="7" customFormat="1" ht="45" customHeight="1">
      <c r="A440" s="434"/>
      <c r="B440" s="439"/>
      <c r="C440" s="428" t="s">
        <v>134</v>
      </c>
      <c r="D440" s="429"/>
      <c r="E440" s="448"/>
      <c r="F440" s="431"/>
      <c r="G440" s="131">
        <f>G424</f>
        <v>1270</v>
      </c>
      <c r="H440" s="444"/>
      <c r="I440" s="444"/>
      <c r="J440" s="403"/>
      <c r="K440" s="9"/>
      <c r="L440" s="9"/>
      <c r="M440" s="9"/>
      <c r="N440" s="9"/>
      <c r="O440" s="9"/>
      <c r="P440" s="9"/>
      <c r="Q440" s="9"/>
    </row>
    <row r="441" spans="1:17" s="7" customFormat="1" ht="42.75" customHeight="1">
      <c r="A441" s="436"/>
      <c r="B441" s="519"/>
      <c r="C441" s="440" t="s">
        <v>891</v>
      </c>
      <c r="D441" s="441"/>
      <c r="E441" s="476"/>
      <c r="F441" s="432"/>
      <c r="G441" s="225">
        <f>G435</f>
        <v>32</v>
      </c>
      <c r="H441" s="469"/>
      <c r="I441" s="469"/>
      <c r="J441" s="404"/>
      <c r="K441" s="9"/>
      <c r="L441" s="9"/>
      <c r="M441" s="9"/>
      <c r="N441" s="9"/>
      <c r="O441" s="9"/>
      <c r="P441" s="9"/>
      <c r="Q441" s="9"/>
    </row>
    <row r="442" spans="1:17" s="7" customFormat="1" ht="27" customHeight="1">
      <c r="A442" s="433">
        <f>A438+1</f>
        <v>155</v>
      </c>
      <c r="B442" s="437" t="s">
        <v>848</v>
      </c>
      <c r="C442" s="505" t="s">
        <v>116</v>
      </c>
      <c r="D442" s="506"/>
      <c r="E442" s="448" t="s">
        <v>535</v>
      </c>
      <c r="F442" s="430">
        <v>110</v>
      </c>
      <c r="G442" s="204" t="s">
        <v>93</v>
      </c>
      <c r="H442" s="442">
        <f>SUM(G443:G448)</f>
        <v>3641</v>
      </c>
      <c r="I442" s="442">
        <v>3451</v>
      </c>
      <c r="J442" s="442">
        <f>(H442-I442)/H442*100</f>
        <v>5.2183466080747047</v>
      </c>
      <c r="K442" s="9"/>
      <c r="L442" s="9"/>
      <c r="M442" s="9"/>
      <c r="N442" s="9"/>
      <c r="O442" s="9"/>
      <c r="P442" s="9"/>
      <c r="Q442" s="9"/>
    </row>
    <row r="443" spans="1:17" s="7" customFormat="1" ht="48" customHeight="1">
      <c r="A443" s="434"/>
      <c r="B443" s="439"/>
      <c r="C443" s="428" t="s">
        <v>154</v>
      </c>
      <c r="D443" s="429"/>
      <c r="E443" s="448"/>
      <c r="F443" s="431"/>
      <c r="G443" s="131">
        <f>H187</f>
        <v>1487</v>
      </c>
      <c r="H443" s="444"/>
      <c r="I443" s="444"/>
      <c r="J443" s="443"/>
      <c r="K443" s="9"/>
      <c r="L443" s="9"/>
      <c r="M443" s="9"/>
      <c r="N443" s="9"/>
      <c r="O443" s="9"/>
      <c r="P443" s="9"/>
      <c r="Q443" s="9"/>
    </row>
    <row r="444" spans="1:17" s="7" customFormat="1" ht="45.75" customHeight="1">
      <c r="A444" s="434"/>
      <c r="B444" s="439"/>
      <c r="C444" s="428" t="s">
        <v>134</v>
      </c>
      <c r="D444" s="429"/>
      <c r="E444" s="448"/>
      <c r="F444" s="431"/>
      <c r="G444" s="131">
        <f>H177</f>
        <v>1270</v>
      </c>
      <c r="H444" s="444"/>
      <c r="I444" s="444"/>
      <c r="J444" s="444"/>
      <c r="K444" s="9"/>
      <c r="L444" s="9"/>
      <c r="M444" s="9"/>
      <c r="N444" s="9"/>
      <c r="O444" s="9"/>
      <c r="P444" s="9"/>
      <c r="Q444" s="9"/>
    </row>
    <row r="445" spans="1:17" s="7" customFormat="1" ht="51" customHeight="1">
      <c r="A445" s="434"/>
      <c r="B445" s="439"/>
      <c r="C445" s="428" t="s">
        <v>135</v>
      </c>
      <c r="D445" s="429"/>
      <c r="E445" s="448"/>
      <c r="F445" s="431"/>
      <c r="G445" s="131">
        <f>H197</f>
        <v>272</v>
      </c>
      <c r="H445" s="444"/>
      <c r="I445" s="444"/>
      <c r="J445" s="444"/>
      <c r="K445" s="9"/>
      <c r="L445" s="9"/>
      <c r="M445" s="9"/>
      <c r="N445" s="9"/>
      <c r="O445" s="9"/>
      <c r="P445" s="9"/>
      <c r="Q445" s="9"/>
    </row>
    <row r="446" spans="1:17" s="7" customFormat="1" ht="24" customHeight="1">
      <c r="A446" s="434"/>
      <c r="B446" s="439"/>
      <c r="C446" s="428" t="s">
        <v>125</v>
      </c>
      <c r="D446" s="429"/>
      <c r="E446" s="448"/>
      <c r="F446" s="431"/>
      <c r="G446" s="131">
        <f>H205</f>
        <v>553</v>
      </c>
      <c r="H446" s="444"/>
      <c r="I446" s="444"/>
      <c r="J446" s="444"/>
      <c r="K446" s="9"/>
      <c r="L446" s="9"/>
      <c r="M446" s="9"/>
      <c r="N446" s="9"/>
      <c r="O446" s="9"/>
      <c r="P446" s="9"/>
      <c r="Q446" s="9"/>
    </row>
    <row r="447" spans="1:17" s="7" customFormat="1" ht="24" customHeight="1">
      <c r="A447" s="434"/>
      <c r="B447" s="439"/>
      <c r="C447" s="428" t="s">
        <v>233</v>
      </c>
      <c r="D447" s="429"/>
      <c r="E447" s="448"/>
      <c r="F447" s="431"/>
      <c r="G447" s="131">
        <f>H209*2</f>
        <v>27</v>
      </c>
      <c r="H447" s="444"/>
      <c r="I447" s="444"/>
      <c r="J447" s="444"/>
      <c r="K447" s="9"/>
      <c r="L447" s="9"/>
      <c r="M447" s="9"/>
      <c r="N447" s="9"/>
      <c r="O447" s="9"/>
      <c r="P447" s="9"/>
      <c r="Q447" s="9"/>
    </row>
    <row r="448" spans="1:17" s="7" customFormat="1" ht="43.5" customHeight="1">
      <c r="A448" s="436"/>
      <c r="B448" s="519"/>
      <c r="C448" s="440" t="s">
        <v>891</v>
      </c>
      <c r="D448" s="441"/>
      <c r="E448" s="476"/>
      <c r="F448" s="432"/>
      <c r="G448" s="225">
        <f>H212</f>
        <v>32</v>
      </c>
      <c r="H448" s="469"/>
      <c r="I448" s="469"/>
      <c r="J448" s="469"/>
      <c r="K448" s="9"/>
      <c r="L448" s="9"/>
      <c r="M448" s="9"/>
      <c r="N448" s="9"/>
      <c r="O448" s="9"/>
      <c r="P448" s="9"/>
      <c r="Q448" s="9"/>
    </row>
    <row r="449" spans="1:17" s="7" customFormat="1" ht="32.25" customHeight="1">
      <c r="A449" s="433">
        <f>A442+1</f>
        <v>156</v>
      </c>
      <c r="B449" s="437" t="s">
        <v>849</v>
      </c>
      <c r="C449" s="539" t="s">
        <v>117</v>
      </c>
      <c r="D449" s="540"/>
      <c r="E449" s="447" t="s">
        <v>535</v>
      </c>
      <c r="F449" s="583">
        <v>110</v>
      </c>
      <c r="G449" s="204" t="s">
        <v>93</v>
      </c>
      <c r="H449" s="442">
        <f>SUM(G450:G455)</f>
        <v>3968</v>
      </c>
      <c r="I449" s="442">
        <v>3762</v>
      </c>
      <c r="J449" s="442">
        <f>(H449-I449)/H449*100</f>
        <v>5.191532258064516</v>
      </c>
      <c r="K449" s="9"/>
      <c r="L449" s="9"/>
      <c r="M449" s="9"/>
      <c r="N449" s="9"/>
      <c r="O449" s="9"/>
      <c r="P449" s="9"/>
      <c r="Q449" s="9"/>
    </row>
    <row r="450" spans="1:17" s="7" customFormat="1" ht="69" customHeight="1">
      <c r="A450" s="434"/>
      <c r="B450" s="439"/>
      <c r="C450" s="428" t="s">
        <v>398</v>
      </c>
      <c r="D450" s="429"/>
      <c r="E450" s="448"/>
      <c r="F450" s="583"/>
      <c r="G450" s="131">
        <f>H190</f>
        <v>1487</v>
      </c>
      <c r="H450" s="444"/>
      <c r="I450" s="444"/>
      <c r="J450" s="443"/>
      <c r="K450" s="9"/>
      <c r="L450" s="9"/>
      <c r="M450" s="9"/>
      <c r="N450" s="9"/>
      <c r="O450" s="9"/>
      <c r="P450" s="9"/>
      <c r="Q450" s="9"/>
    </row>
    <row r="451" spans="1:17" s="7" customFormat="1" ht="48.75" customHeight="1">
      <c r="A451" s="434"/>
      <c r="B451" s="439"/>
      <c r="C451" s="428" t="s">
        <v>138</v>
      </c>
      <c r="D451" s="429"/>
      <c r="E451" s="448"/>
      <c r="F451" s="583"/>
      <c r="G451" s="131">
        <f>H178</f>
        <v>1282</v>
      </c>
      <c r="H451" s="444"/>
      <c r="I451" s="444"/>
      <c r="J451" s="444"/>
      <c r="K451" s="9"/>
      <c r="L451" s="9"/>
      <c r="M451" s="9"/>
      <c r="N451" s="9"/>
      <c r="O451" s="9"/>
      <c r="P451" s="9"/>
      <c r="Q451" s="9"/>
    </row>
    <row r="452" spans="1:17" s="7" customFormat="1" ht="48.75" customHeight="1">
      <c r="A452" s="434"/>
      <c r="B452" s="439"/>
      <c r="C452" s="428" t="s">
        <v>135</v>
      </c>
      <c r="D452" s="429"/>
      <c r="E452" s="448"/>
      <c r="F452" s="583"/>
      <c r="G452" s="131">
        <f>H197</f>
        <v>272</v>
      </c>
      <c r="H452" s="444"/>
      <c r="I452" s="444"/>
      <c r="J452" s="444"/>
      <c r="K452" s="9"/>
      <c r="L452" s="9"/>
      <c r="M452" s="9"/>
      <c r="N452" s="9"/>
      <c r="O452" s="9"/>
      <c r="P452" s="9"/>
      <c r="Q452" s="9"/>
    </row>
    <row r="453" spans="1:17" s="7" customFormat="1" ht="43.5" customHeight="1">
      <c r="A453" s="434"/>
      <c r="B453" s="439"/>
      <c r="C453" s="428" t="s">
        <v>898</v>
      </c>
      <c r="D453" s="429"/>
      <c r="E453" s="448"/>
      <c r="F453" s="583"/>
      <c r="G453" s="131">
        <f>H208</f>
        <v>868</v>
      </c>
      <c r="H453" s="444"/>
      <c r="I453" s="444"/>
      <c r="J453" s="444"/>
      <c r="K453" s="9"/>
      <c r="L453" s="9"/>
      <c r="M453" s="9"/>
      <c r="N453" s="9"/>
      <c r="O453" s="9"/>
      <c r="P453" s="9"/>
      <c r="Q453" s="9"/>
    </row>
    <row r="454" spans="1:17" s="7" customFormat="1" ht="27" customHeight="1">
      <c r="A454" s="434"/>
      <c r="B454" s="439"/>
      <c r="C454" s="428" t="s">
        <v>233</v>
      </c>
      <c r="D454" s="429"/>
      <c r="E454" s="448"/>
      <c r="F454" s="583"/>
      <c r="G454" s="131">
        <f>H209*2</f>
        <v>27</v>
      </c>
      <c r="H454" s="444"/>
      <c r="I454" s="444"/>
      <c r="J454" s="444"/>
      <c r="K454" s="9"/>
      <c r="L454" s="9"/>
      <c r="M454" s="9"/>
      <c r="N454" s="9"/>
      <c r="O454" s="9"/>
      <c r="P454" s="9"/>
      <c r="Q454" s="9"/>
    </row>
    <row r="455" spans="1:17" s="7" customFormat="1" ht="48.75" customHeight="1">
      <c r="A455" s="436"/>
      <c r="B455" s="519"/>
      <c r="C455" s="440" t="s">
        <v>891</v>
      </c>
      <c r="D455" s="441"/>
      <c r="E455" s="448"/>
      <c r="F455" s="583"/>
      <c r="G455" s="225">
        <f>H212</f>
        <v>32</v>
      </c>
      <c r="H455" s="469"/>
      <c r="I455" s="469"/>
      <c r="J455" s="469"/>
      <c r="K455" s="9"/>
      <c r="L455" s="9"/>
      <c r="M455" s="9"/>
      <c r="N455" s="9"/>
      <c r="O455" s="9"/>
      <c r="P455" s="9"/>
      <c r="Q455" s="9"/>
    </row>
    <row r="456" spans="1:17" s="7" customFormat="1" ht="63.75" customHeight="1">
      <c r="A456" s="279">
        <f>A449+1</f>
        <v>157</v>
      </c>
      <c r="B456" s="271" t="s">
        <v>850</v>
      </c>
      <c r="C456" s="495" t="s">
        <v>19</v>
      </c>
      <c r="D456" s="496"/>
      <c r="E456" s="476"/>
      <c r="F456" s="583"/>
      <c r="G456" s="197">
        <f>G446</f>
        <v>553</v>
      </c>
      <c r="H456" s="280">
        <f>H449-G453+G456</f>
        <v>3653</v>
      </c>
      <c r="I456" s="280">
        <v>3462</v>
      </c>
      <c r="J456" s="231">
        <f>(H456-I456)/H456*100</f>
        <v>5.2285792499315624</v>
      </c>
      <c r="K456" s="9"/>
      <c r="L456" s="9"/>
      <c r="M456" s="9"/>
      <c r="N456" s="9"/>
      <c r="O456" s="9"/>
      <c r="P456" s="9"/>
      <c r="Q456" s="9"/>
    </row>
    <row r="457" spans="1:17" ht="24.75" customHeight="1">
      <c r="A457" s="586" t="s">
        <v>329</v>
      </c>
      <c r="B457" s="587"/>
      <c r="C457" s="587"/>
      <c r="D457" s="587"/>
      <c r="E457" s="587"/>
      <c r="F457" s="587"/>
      <c r="G457" s="587"/>
      <c r="H457" s="588"/>
      <c r="I457" s="385"/>
      <c r="J457" s="385"/>
      <c r="K457" s="9"/>
    </row>
    <row r="458" spans="1:17" s="7" customFormat="1" ht="59.25" customHeight="1">
      <c r="A458" s="185">
        <f>A456+1</f>
        <v>158</v>
      </c>
      <c r="B458" s="166" t="s">
        <v>32</v>
      </c>
      <c r="C458" s="534" t="s">
        <v>501</v>
      </c>
      <c r="D458" s="535"/>
      <c r="E458" s="447" t="s">
        <v>318</v>
      </c>
      <c r="F458" s="250">
        <v>120</v>
      </c>
      <c r="G458" s="142" t="s">
        <v>92</v>
      </c>
      <c r="H458" s="298">
        <v>1487</v>
      </c>
      <c r="I458" s="298">
        <v>1412</v>
      </c>
      <c r="J458" s="231">
        <f t="shared" ref="J458:J466" si="13">(H458-I458)/H458*100</f>
        <v>5.0437121721587088</v>
      </c>
      <c r="K458" s="9"/>
      <c r="L458" s="9"/>
      <c r="M458" s="9"/>
      <c r="N458" s="9"/>
      <c r="O458" s="9"/>
      <c r="P458" s="9"/>
      <c r="Q458" s="9"/>
    </row>
    <row r="459" spans="1:17" s="7" customFormat="1" ht="69" customHeight="1">
      <c r="A459" s="189">
        <f>A458+1</f>
        <v>159</v>
      </c>
      <c r="B459" s="167" t="s">
        <v>350</v>
      </c>
      <c r="C459" s="584" t="s">
        <v>502</v>
      </c>
      <c r="D459" s="585"/>
      <c r="E459" s="593"/>
      <c r="F459" s="252">
        <v>120</v>
      </c>
      <c r="G459" s="144" t="s">
        <v>92</v>
      </c>
      <c r="H459" s="299">
        <v>1505</v>
      </c>
      <c r="I459" s="299">
        <v>1430</v>
      </c>
      <c r="J459" s="231">
        <f t="shared" si="13"/>
        <v>4.9833887043189371</v>
      </c>
      <c r="K459" s="9"/>
      <c r="L459" s="9"/>
      <c r="M459" s="9"/>
      <c r="N459" s="9"/>
      <c r="O459" s="9"/>
      <c r="P459" s="9"/>
      <c r="Q459" s="9"/>
    </row>
    <row r="460" spans="1:17" s="7" customFormat="1" ht="72.75" customHeight="1">
      <c r="A460" s="187">
        <f>A459+1</f>
        <v>160</v>
      </c>
      <c r="B460" s="164" t="s">
        <v>33</v>
      </c>
      <c r="C460" s="520" t="s">
        <v>503</v>
      </c>
      <c r="D460" s="521"/>
      <c r="E460" s="448" t="s">
        <v>319</v>
      </c>
      <c r="F460" s="266">
        <v>120</v>
      </c>
      <c r="G460" s="196" t="s">
        <v>92</v>
      </c>
      <c r="H460" s="303">
        <v>1505</v>
      </c>
      <c r="I460" s="303">
        <v>1430</v>
      </c>
      <c r="J460" s="231">
        <f t="shared" si="13"/>
        <v>4.9833887043189371</v>
      </c>
      <c r="K460" s="9"/>
      <c r="L460" s="9"/>
      <c r="M460" s="9"/>
      <c r="N460" s="9"/>
      <c r="O460" s="9"/>
      <c r="P460" s="9"/>
      <c r="Q460" s="9"/>
    </row>
    <row r="461" spans="1:17" s="7" customFormat="1" ht="55.5" customHeight="1">
      <c r="A461" s="246">
        <f>A460+1</f>
        <v>161</v>
      </c>
      <c r="B461" s="164" t="s">
        <v>351</v>
      </c>
      <c r="C461" s="488" t="s">
        <v>504</v>
      </c>
      <c r="D461" s="489"/>
      <c r="E461" s="448"/>
      <c r="F461" s="256">
        <v>120</v>
      </c>
      <c r="G461" s="196" t="s">
        <v>92</v>
      </c>
      <c r="H461" s="300">
        <v>1487</v>
      </c>
      <c r="I461" s="300">
        <v>1412</v>
      </c>
      <c r="J461" s="231">
        <f t="shared" si="13"/>
        <v>5.0437121721587088</v>
      </c>
      <c r="K461" s="9"/>
      <c r="L461" s="9"/>
      <c r="M461" s="9"/>
      <c r="N461" s="9"/>
      <c r="O461" s="9"/>
      <c r="P461" s="9"/>
      <c r="Q461" s="9"/>
    </row>
    <row r="462" spans="1:17" s="7" customFormat="1" ht="69" customHeight="1">
      <c r="A462" s="247">
        <f t="shared" ref="A462:A476" si="14">A461+1</f>
        <v>162</v>
      </c>
      <c r="B462" s="171" t="s">
        <v>34</v>
      </c>
      <c r="C462" s="456" t="s">
        <v>505</v>
      </c>
      <c r="D462" s="457"/>
      <c r="E462" s="476"/>
      <c r="F462" s="262">
        <v>120</v>
      </c>
      <c r="G462" s="200" t="s">
        <v>92</v>
      </c>
      <c r="H462" s="301">
        <v>1505</v>
      </c>
      <c r="I462" s="301">
        <v>1430</v>
      </c>
      <c r="J462" s="231">
        <f t="shared" si="13"/>
        <v>4.9833887043189371</v>
      </c>
      <c r="K462" s="9"/>
      <c r="L462" s="9"/>
      <c r="M462" s="9"/>
      <c r="N462" s="9"/>
      <c r="O462" s="9"/>
      <c r="P462" s="9"/>
      <c r="Q462" s="9"/>
    </row>
    <row r="463" spans="1:17" s="7" customFormat="1" ht="99" customHeight="1">
      <c r="A463" s="185">
        <f t="shared" si="14"/>
        <v>163</v>
      </c>
      <c r="B463" s="166" t="s">
        <v>566</v>
      </c>
      <c r="C463" s="477" t="s">
        <v>506</v>
      </c>
      <c r="D463" s="478"/>
      <c r="E463" s="447" t="s">
        <v>320</v>
      </c>
      <c r="F463" s="302">
        <v>120</v>
      </c>
      <c r="G463" s="142" t="s">
        <v>92</v>
      </c>
      <c r="H463" s="260">
        <v>1641</v>
      </c>
      <c r="I463" s="260">
        <v>1559</v>
      </c>
      <c r="J463" s="231">
        <f t="shared" si="13"/>
        <v>4.9969530773918347</v>
      </c>
      <c r="K463" s="9"/>
      <c r="L463" s="9"/>
      <c r="M463" s="9"/>
      <c r="N463" s="9"/>
      <c r="O463" s="9"/>
      <c r="P463" s="9"/>
      <c r="Q463" s="9"/>
    </row>
    <row r="464" spans="1:17" s="7" customFormat="1" ht="102" customHeight="1">
      <c r="A464" s="189">
        <f t="shared" si="14"/>
        <v>164</v>
      </c>
      <c r="B464" s="167" t="s">
        <v>471</v>
      </c>
      <c r="C464" s="462" t="s">
        <v>507</v>
      </c>
      <c r="D464" s="463"/>
      <c r="E464" s="448"/>
      <c r="F464" s="261">
        <v>120</v>
      </c>
      <c r="G464" s="144" t="s">
        <v>92</v>
      </c>
      <c r="H464" s="259">
        <v>1641</v>
      </c>
      <c r="I464" s="259">
        <v>1559</v>
      </c>
      <c r="J464" s="231">
        <f t="shared" si="13"/>
        <v>4.9969530773918347</v>
      </c>
      <c r="K464" s="9"/>
      <c r="L464" s="9"/>
      <c r="M464" s="9"/>
      <c r="N464" s="9"/>
      <c r="O464" s="9"/>
      <c r="P464" s="9"/>
      <c r="Q464" s="9"/>
    </row>
    <row r="465" spans="1:17" s="7" customFormat="1" ht="68.25" customHeight="1">
      <c r="A465" s="189">
        <f t="shared" si="14"/>
        <v>165</v>
      </c>
      <c r="B465" s="167" t="s">
        <v>479</v>
      </c>
      <c r="C465" s="462" t="s">
        <v>862</v>
      </c>
      <c r="D465" s="594"/>
      <c r="E465" s="448"/>
      <c r="F465" s="258">
        <v>120</v>
      </c>
      <c r="G465" s="144" t="s">
        <v>92</v>
      </c>
      <c r="H465" s="259">
        <v>1641</v>
      </c>
      <c r="I465" s="259">
        <v>1559</v>
      </c>
      <c r="J465" s="231">
        <f t="shared" si="13"/>
        <v>4.9969530773918347</v>
      </c>
      <c r="K465" s="9"/>
      <c r="L465" s="9"/>
      <c r="M465" s="9"/>
      <c r="N465" s="9"/>
      <c r="O465" s="9"/>
      <c r="P465" s="9"/>
      <c r="Q465" s="9"/>
    </row>
    <row r="466" spans="1:17" s="7" customFormat="1" ht="135" customHeight="1">
      <c r="A466" s="189">
        <f t="shared" si="14"/>
        <v>166</v>
      </c>
      <c r="B466" s="167" t="s">
        <v>691</v>
      </c>
      <c r="C466" s="462" t="s">
        <v>863</v>
      </c>
      <c r="D466" s="463"/>
      <c r="E466" s="476"/>
      <c r="F466" s="258">
        <v>120</v>
      </c>
      <c r="G466" s="144" t="s">
        <v>92</v>
      </c>
      <c r="H466" s="259">
        <v>1641</v>
      </c>
      <c r="I466" s="259">
        <v>1559</v>
      </c>
      <c r="J466" s="231">
        <f t="shared" si="13"/>
        <v>4.9969530773918347</v>
      </c>
      <c r="K466" s="9"/>
      <c r="L466" s="9"/>
      <c r="M466" s="9"/>
      <c r="N466" s="9"/>
      <c r="O466" s="9"/>
      <c r="P466" s="9"/>
      <c r="Q466" s="9"/>
    </row>
    <row r="467" spans="1:17" s="7" customFormat="1" ht="51" customHeight="1">
      <c r="A467" s="449" t="s">
        <v>100</v>
      </c>
      <c r="B467" s="449"/>
      <c r="C467" s="449"/>
      <c r="D467" s="449"/>
      <c r="E467" s="449"/>
      <c r="F467" s="449"/>
      <c r="G467" s="449"/>
      <c r="H467" s="449"/>
      <c r="I467" s="78"/>
      <c r="J467" s="78"/>
      <c r="K467" s="9"/>
      <c r="L467" s="9"/>
      <c r="M467" s="9"/>
      <c r="N467" s="9"/>
      <c r="O467" s="9"/>
      <c r="P467" s="9"/>
      <c r="Q467" s="9"/>
    </row>
    <row r="468" spans="1:17" s="7" customFormat="1" ht="152.25" customHeight="1">
      <c r="A468" s="185">
        <f>A466+1</f>
        <v>167</v>
      </c>
      <c r="B468" s="166" t="s">
        <v>472</v>
      </c>
      <c r="C468" s="477" t="s">
        <v>864</v>
      </c>
      <c r="D468" s="478"/>
      <c r="E468" s="95" t="s">
        <v>320</v>
      </c>
      <c r="F468" s="255">
        <v>120</v>
      </c>
      <c r="G468" s="142" t="s">
        <v>92</v>
      </c>
      <c r="H468" s="260">
        <v>1641</v>
      </c>
      <c r="I468" s="260">
        <v>1559</v>
      </c>
      <c r="J468" s="231">
        <f t="shared" ref="J468:J479" si="15">(H468-I468)/H468*100</f>
        <v>4.9969530773918347</v>
      </c>
      <c r="K468" s="9"/>
      <c r="L468" s="9"/>
      <c r="M468" s="9"/>
      <c r="N468" s="9"/>
      <c r="O468" s="9"/>
      <c r="P468" s="9"/>
      <c r="Q468" s="9"/>
    </row>
    <row r="469" spans="1:17" s="7" customFormat="1" ht="108.75" customHeight="1">
      <c r="A469" s="187">
        <f>A468+1</f>
        <v>168</v>
      </c>
      <c r="B469" s="164" t="s">
        <v>567</v>
      </c>
      <c r="C469" s="488" t="s">
        <v>266</v>
      </c>
      <c r="D469" s="489"/>
      <c r="E469" s="114" t="s">
        <v>321</v>
      </c>
      <c r="F469" s="256">
        <v>120</v>
      </c>
      <c r="G469" s="196" t="s">
        <v>92</v>
      </c>
      <c r="H469" s="300">
        <v>1641</v>
      </c>
      <c r="I469" s="300">
        <v>1559</v>
      </c>
      <c r="J469" s="231">
        <f t="shared" si="15"/>
        <v>4.9969530773918347</v>
      </c>
      <c r="K469" s="9"/>
      <c r="L469" s="9"/>
      <c r="M469" s="9"/>
      <c r="N469" s="9"/>
      <c r="O469" s="9"/>
      <c r="P469" s="9"/>
      <c r="Q469" s="9"/>
    </row>
    <row r="470" spans="1:17" s="7" customFormat="1" ht="118.5" customHeight="1">
      <c r="A470" s="187">
        <f t="shared" si="14"/>
        <v>169</v>
      </c>
      <c r="B470" s="164" t="s">
        <v>568</v>
      </c>
      <c r="C470" s="488" t="s">
        <v>975</v>
      </c>
      <c r="D470" s="489"/>
      <c r="E470" s="592" t="s">
        <v>316</v>
      </c>
      <c r="F470" s="256">
        <v>120</v>
      </c>
      <c r="G470" s="196" t="s">
        <v>92</v>
      </c>
      <c r="H470" s="300">
        <v>2137</v>
      </c>
      <c r="I470" s="300">
        <v>2030</v>
      </c>
      <c r="J470" s="231">
        <f t="shared" si="15"/>
        <v>5.0070191857744497</v>
      </c>
      <c r="K470" s="9"/>
      <c r="L470" s="9"/>
      <c r="M470" s="9"/>
      <c r="N470" s="9"/>
      <c r="O470" s="9"/>
      <c r="P470" s="9"/>
      <c r="Q470" s="9"/>
    </row>
    <row r="471" spans="1:17" s="7" customFormat="1" ht="119.25" customHeight="1">
      <c r="A471" s="189">
        <f>A470+1</f>
        <v>170</v>
      </c>
      <c r="B471" s="167" t="s">
        <v>569</v>
      </c>
      <c r="C471" s="462" t="s">
        <v>267</v>
      </c>
      <c r="D471" s="463"/>
      <c r="E471" s="448"/>
      <c r="F471" s="258">
        <v>120</v>
      </c>
      <c r="G471" s="144" t="s">
        <v>92</v>
      </c>
      <c r="H471" s="259">
        <v>2137</v>
      </c>
      <c r="I471" s="259">
        <v>2030</v>
      </c>
      <c r="J471" s="231">
        <f t="shared" si="15"/>
        <v>5.0070191857744497</v>
      </c>
      <c r="K471" s="9"/>
      <c r="L471" s="9"/>
      <c r="M471" s="9"/>
      <c r="N471" s="9"/>
      <c r="O471" s="9"/>
      <c r="P471" s="9"/>
      <c r="Q471" s="9"/>
    </row>
    <row r="472" spans="1:17" s="7" customFormat="1" ht="120.75" customHeight="1">
      <c r="A472" s="187">
        <f>A471+1</f>
        <v>171</v>
      </c>
      <c r="B472" s="164" t="s">
        <v>473</v>
      </c>
      <c r="C472" s="488" t="s">
        <v>404</v>
      </c>
      <c r="D472" s="489"/>
      <c r="E472" s="593"/>
      <c r="F472" s="256">
        <v>120</v>
      </c>
      <c r="G472" s="196" t="s">
        <v>92</v>
      </c>
      <c r="H472" s="300">
        <v>2137</v>
      </c>
      <c r="I472" s="300">
        <v>2030</v>
      </c>
      <c r="J472" s="231">
        <f t="shared" si="15"/>
        <v>5.0070191857744497</v>
      </c>
      <c r="K472" s="9"/>
      <c r="L472" s="9"/>
      <c r="M472" s="9"/>
      <c r="N472" s="9"/>
      <c r="O472" s="9"/>
      <c r="P472" s="9"/>
      <c r="Q472" s="9"/>
    </row>
    <row r="473" spans="1:17" s="7" customFormat="1" ht="138.75" customHeight="1">
      <c r="A473" s="189">
        <f t="shared" si="14"/>
        <v>172</v>
      </c>
      <c r="B473" s="167" t="s">
        <v>570</v>
      </c>
      <c r="C473" s="462" t="s">
        <v>865</v>
      </c>
      <c r="D473" s="463"/>
      <c r="E473" s="592" t="s">
        <v>316</v>
      </c>
      <c r="F473" s="258">
        <v>120</v>
      </c>
      <c r="G473" s="144" t="s">
        <v>92</v>
      </c>
      <c r="H473" s="259">
        <v>2137</v>
      </c>
      <c r="I473" s="259">
        <v>2030</v>
      </c>
      <c r="J473" s="231">
        <f t="shared" si="15"/>
        <v>5.0070191857744497</v>
      </c>
      <c r="K473" s="9"/>
      <c r="L473" s="9"/>
      <c r="M473" s="9"/>
      <c r="N473" s="9"/>
      <c r="O473" s="9"/>
      <c r="P473" s="9"/>
      <c r="Q473" s="9"/>
    </row>
    <row r="474" spans="1:17" s="7" customFormat="1" ht="163.5" customHeight="1">
      <c r="A474" s="187">
        <f>A473+1</f>
        <v>173</v>
      </c>
      <c r="B474" s="164" t="s">
        <v>474</v>
      </c>
      <c r="C474" s="488" t="s">
        <v>866</v>
      </c>
      <c r="D474" s="489"/>
      <c r="E474" s="593"/>
      <c r="F474" s="256">
        <v>120</v>
      </c>
      <c r="G474" s="196" t="s">
        <v>92</v>
      </c>
      <c r="H474" s="300">
        <v>2137</v>
      </c>
      <c r="I474" s="300">
        <v>2030</v>
      </c>
      <c r="J474" s="231">
        <f t="shared" si="15"/>
        <v>5.0070191857744497</v>
      </c>
      <c r="K474" s="9"/>
      <c r="L474" s="9"/>
      <c r="M474" s="9"/>
      <c r="N474" s="9"/>
      <c r="O474" s="9"/>
      <c r="P474" s="9"/>
      <c r="Q474" s="9"/>
    </row>
    <row r="475" spans="1:17" s="7" customFormat="1" ht="112.5" customHeight="1">
      <c r="A475" s="189">
        <f>A474+1</f>
        <v>174</v>
      </c>
      <c r="B475" s="167" t="s">
        <v>571</v>
      </c>
      <c r="C475" s="462" t="s">
        <v>976</v>
      </c>
      <c r="D475" s="463"/>
      <c r="E475" s="592" t="s">
        <v>322</v>
      </c>
      <c r="F475" s="258">
        <v>120</v>
      </c>
      <c r="G475" s="144" t="s">
        <v>92</v>
      </c>
      <c r="H475" s="259">
        <v>2137</v>
      </c>
      <c r="I475" s="259">
        <v>2030</v>
      </c>
      <c r="J475" s="231">
        <f t="shared" si="15"/>
        <v>5.0070191857744497</v>
      </c>
      <c r="K475" s="9"/>
      <c r="L475" s="9"/>
      <c r="M475" s="9"/>
      <c r="N475" s="9"/>
      <c r="O475" s="9"/>
      <c r="P475" s="9"/>
      <c r="Q475" s="9"/>
    </row>
    <row r="476" spans="1:17" s="7" customFormat="1" ht="148.5" customHeight="1">
      <c r="A476" s="189">
        <f t="shared" si="14"/>
        <v>175</v>
      </c>
      <c r="B476" s="167" t="s">
        <v>572</v>
      </c>
      <c r="C476" s="462" t="s">
        <v>906</v>
      </c>
      <c r="D476" s="463"/>
      <c r="E476" s="593"/>
      <c r="F476" s="258">
        <v>120</v>
      </c>
      <c r="G476" s="144" t="s">
        <v>92</v>
      </c>
      <c r="H476" s="259">
        <v>2137</v>
      </c>
      <c r="I476" s="259">
        <v>2030</v>
      </c>
      <c r="J476" s="231">
        <f t="shared" si="15"/>
        <v>5.0070191857744497</v>
      </c>
      <c r="K476" s="9"/>
      <c r="L476" s="9"/>
      <c r="M476" s="9"/>
      <c r="N476" s="9"/>
      <c r="O476" s="9"/>
      <c r="P476" s="9"/>
      <c r="Q476" s="9"/>
    </row>
    <row r="477" spans="1:17" s="7" customFormat="1" ht="162.75" customHeight="1">
      <c r="A477" s="187">
        <f>A476+1</f>
        <v>176</v>
      </c>
      <c r="B477" s="164" t="s">
        <v>475</v>
      </c>
      <c r="C477" s="488" t="s">
        <v>867</v>
      </c>
      <c r="D477" s="489"/>
      <c r="E477" s="448" t="s">
        <v>322</v>
      </c>
      <c r="F477" s="256">
        <v>120</v>
      </c>
      <c r="G477" s="196" t="s">
        <v>92</v>
      </c>
      <c r="H477" s="300">
        <v>2137</v>
      </c>
      <c r="I477" s="300">
        <v>2030</v>
      </c>
      <c r="J477" s="231">
        <f t="shared" si="15"/>
        <v>5.0070191857744497</v>
      </c>
      <c r="K477" s="9"/>
      <c r="L477" s="9"/>
      <c r="M477" s="9"/>
      <c r="N477" s="9"/>
      <c r="O477" s="9"/>
      <c r="P477" s="9"/>
      <c r="Q477" s="9"/>
    </row>
    <row r="478" spans="1:17" s="7" customFormat="1" ht="127.5" customHeight="1">
      <c r="A478" s="189">
        <f>A477+1</f>
        <v>177</v>
      </c>
      <c r="B478" s="167" t="s">
        <v>573</v>
      </c>
      <c r="C478" s="462" t="s">
        <v>383</v>
      </c>
      <c r="D478" s="463"/>
      <c r="E478" s="448"/>
      <c r="F478" s="258">
        <v>120</v>
      </c>
      <c r="G478" s="144" t="s">
        <v>92</v>
      </c>
      <c r="H478" s="259">
        <v>2137</v>
      </c>
      <c r="I478" s="259">
        <v>2030</v>
      </c>
      <c r="J478" s="231">
        <f t="shared" si="15"/>
        <v>5.0070191857744497</v>
      </c>
      <c r="K478" s="9"/>
      <c r="L478" s="9"/>
      <c r="M478" s="9"/>
      <c r="N478" s="9"/>
      <c r="O478" s="9"/>
      <c r="P478" s="9"/>
      <c r="Q478" s="9"/>
    </row>
    <row r="479" spans="1:17" s="7" customFormat="1" ht="118.5" customHeight="1">
      <c r="A479" s="187">
        <f>A478+1</f>
        <v>178</v>
      </c>
      <c r="B479" s="164" t="s">
        <v>476</v>
      </c>
      <c r="C479" s="488" t="s">
        <v>384</v>
      </c>
      <c r="D479" s="489"/>
      <c r="E479" s="593"/>
      <c r="F479" s="256">
        <v>120</v>
      </c>
      <c r="G479" s="196" t="s">
        <v>92</v>
      </c>
      <c r="H479" s="300">
        <v>2137</v>
      </c>
      <c r="I479" s="300">
        <v>2030</v>
      </c>
      <c r="J479" s="231">
        <f t="shared" si="15"/>
        <v>5.0070191857744497</v>
      </c>
      <c r="K479" s="9"/>
      <c r="L479" s="9"/>
      <c r="M479" s="9"/>
      <c r="N479" s="9"/>
      <c r="O479" s="9"/>
      <c r="P479" s="9"/>
      <c r="Q479" s="9"/>
    </row>
    <row r="480" spans="1:17" s="7" customFormat="1" ht="52.5" customHeight="1">
      <c r="A480" s="449" t="s">
        <v>100</v>
      </c>
      <c r="B480" s="449"/>
      <c r="C480" s="449"/>
      <c r="D480" s="449"/>
      <c r="E480" s="449"/>
      <c r="F480" s="449"/>
      <c r="G480" s="449"/>
      <c r="H480" s="449"/>
      <c r="I480" s="78"/>
      <c r="J480" s="78"/>
      <c r="K480" s="9"/>
      <c r="L480" s="9"/>
      <c r="M480" s="9"/>
      <c r="N480" s="9"/>
      <c r="O480" s="9"/>
      <c r="P480" s="9"/>
      <c r="Q480" s="9"/>
    </row>
    <row r="481" spans="1:19" s="7" customFormat="1" ht="132.75" customHeight="1">
      <c r="A481" s="312">
        <f>A479+1</f>
        <v>179</v>
      </c>
      <c r="B481" s="172" t="s">
        <v>721</v>
      </c>
      <c r="C481" s="633" t="s">
        <v>979</v>
      </c>
      <c r="D481" s="634"/>
      <c r="E481" s="559" t="s">
        <v>723</v>
      </c>
      <c r="F481" s="313">
        <v>120</v>
      </c>
      <c r="G481" s="314" t="s">
        <v>92</v>
      </c>
      <c r="H481" s="315">
        <v>2137</v>
      </c>
      <c r="I481" s="315">
        <v>2030</v>
      </c>
      <c r="J481" s="231">
        <f t="shared" ref="J481:J495" si="16">(H481-I481)/H481*100</f>
        <v>5.0070191857744497</v>
      </c>
      <c r="K481" s="9"/>
      <c r="L481" s="9"/>
      <c r="M481" s="9"/>
      <c r="N481" s="9"/>
      <c r="O481" s="9"/>
      <c r="P481" s="9"/>
      <c r="Q481" s="9"/>
    </row>
    <row r="482" spans="1:19" s="7" customFormat="1" ht="153" customHeight="1">
      <c r="A482" s="305">
        <f t="shared" ref="A482:A487" si="17">A481+1</f>
        <v>180</v>
      </c>
      <c r="B482" s="173" t="s">
        <v>722</v>
      </c>
      <c r="C482" s="635" t="s">
        <v>977</v>
      </c>
      <c r="D482" s="636"/>
      <c r="E482" s="561"/>
      <c r="F482" s="306">
        <v>120</v>
      </c>
      <c r="G482" s="307" t="s">
        <v>92</v>
      </c>
      <c r="H482" s="308">
        <v>2137</v>
      </c>
      <c r="I482" s="308">
        <v>2030</v>
      </c>
      <c r="J482" s="231">
        <f t="shared" si="16"/>
        <v>5.0070191857744497</v>
      </c>
      <c r="K482" s="9"/>
      <c r="L482" s="9"/>
      <c r="M482" s="9"/>
      <c r="N482" s="9"/>
      <c r="O482" s="9"/>
      <c r="P482" s="9"/>
      <c r="Q482" s="9"/>
    </row>
    <row r="483" spans="1:19" s="7" customFormat="1" ht="48.75" customHeight="1">
      <c r="A483" s="175">
        <f t="shared" si="17"/>
        <v>181</v>
      </c>
      <c r="B483" s="166" t="s">
        <v>574</v>
      </c>
      <c r="C483" s="477" t="s">
        <v>402</v>
      </c>
      <c r="D483" s="478"/>
      <c r="E483" s="113" t="s">
        <v>320</v>
      </c>
      <c r="F483" s="255">
        <v>45</v>
      </c>
      <c r="G483" s="142" t="s">
        <v>92</v>
      </c>
      <c r="H483" s="251">
        <v>513</v>
      </c>
      <c r="I483" s="251">
        <v>487</v>
      </c>
      <c r="J483" s="231">
        <f t="shared" si="16"/>
        <v>5.0682261208577</v>
      </c>
      <c r="K483" s="9"/>
      <c r="L483" s="9"/>
      <c r="M483" s="9"/>
      <c r="N483" s="9"/>
      <c r="O483" s="9"/>
      <c r="P483" s="9"/>
      <c r="Q483" s="9"/>
    </row>
    <row r="484" spans="1:19" s="7" customFormat="1" ht="160.5" customHeight="1">
      <c r="A484" s="179">
        <f t="shared" si="17"/>
        <v>182</v>
      </c>
      <c r="B484" s="164" t="s">
        <v>575</v>
      </c>
      <c r="C484" s="495" t="s">
        <v>403</v>
      </c>
      <c r="D484" s="496"/>
      <c r="E484" s="118" t="s">
        <v>333</v>
      </c>
      <c r="F484" s="309">
        <v>45</v>
      </c>
      <c r="G484" s="196" t="s">
        <v>92</v>
      </c>
      <c r="H484" s="257">
        <v>513</v>
      </c>
      <c r="I484" s="257">
        <v>487</v>
      </c>
      <c r="J484" s="231">
        <f t="shared" si="16"/>
        <v>5.0682261208577</v>
      </c>
      <c r="K484" s="9"/>
      <c r="L484" s="9"/>
      <c r="M484" s="9"/>
      <c r="N484" s="9"/>
      <c r="O484" s="9"/>
      <c r="P484" s="9"/>
      <c r="Q484" s="9"/>
    </row>
    <row r="485" spans="1:19" s="7" customFormat="1" ht="104.25" customHeight="1">
      <c r="A485" s="179">
        <f t="shared" si="17"/>
        <v>183</v>
      </c>
      <c r="B485" s="164" t="s">
        <v>576</v>
      </c>
      <c r="C485" s="495" t="s">
        <v>978</v>
      </c>
      <c r="D485" s="496"/>
      <c r="E485" s="118" t="s">
        <v>322</v>
      </c>
      <c r="F485" s="309">
        <v>45</v>
      </c>
      <c r="G485" s="196" t="s">
        <v>92</v>
      </c>
      <c r="H485" s="257">
        <v>513</v>
      </c>
      <c r="I485" s="257">
        <v>487</v>
      </c>
      <c r="J485" s="231">
        <f t="shared" si="16"/>
        <v>5.0682261208577</v>
      </c>
      <c r="K485" s="9"/>
      <c r="L485" s="9"/>
      <c r="M485" s="9"/>
      <c r="N485" s="9"/>
      <c r="O485" s="9"/>
      <c r="P485" s="9"/>
      <c r="Q485" s="9"/>
    </row>
    <row r="486" spans="1:19" s="7" customFormat="1" ht="102.75" customHeight="1">
      <c r="A486" s="178">
        <f t="shared" si="17"/>
        <v>184</v>
      </c>
      <c r="B486" s="167" t="s">
        <v>577</v>
      </c>
      <c r="C486" s="428" t="s">
        <v>323</v>
      </c>
      <c r="D486" s="429"/>
      <c r="E486" s="119" t="s">
        <v>324</v>
      </c>
      <c r="F486" s="310">
        <v>45</v>
      </c>
      <c r="G486" s="144" t="s">
        <v>92</v>
      </c>
      <c r="H486" s="253">
        <v>513</v>
      </c>
      <c r="I486" s="253">
        <v>487</v>
      </c>
      <c r="J486" s="231">
        <f t="shared" si="16"/>
        <v>5.0682261208577</v>
      </c>
      <c r="K486" s="9"/>
      <c r="L486" s="9"/>
      <c r="M486" s="9"/>
      <c r="N486" s="9"/>
      <c r="O486" s="9"/>
      <c r="P486" s="9"/>
      <c r="Q486" s="9"/>
    </row>
    <row r="487" spans="1:19" ht="184.5" customHeight="1">
      <c r="A487" s="228">
        <f t="shared" si="17"/>
        <v>185</v>
      </c>
      <c r="B487" s="171" t="s">
        <v>578</v>
      </c>
      <c r="C487" s="530" t="s">
        <v>204</v>
      </c>
      <c r="D487" s="531"/>
      <c r="E487" s="120" t="s">
        <v>431</v>
      </c>
      <c r="F487" s="311">
        <v>45</v>
      </c>
      <c r="G487" s="200" t="s">
        <v>92</v>
      </c>
      <c r="H487" s="136">
        <v>513</v>
      </c>
      <c r="I487" s="136">
        <v>487</v>
      </c>
      <c r="J487" s="231">
        <f t="shared" si="16"/>
        <v>5.0682261208577</v>
      </c>
      <c r="K487" s="9"/>
      <c r="L487" s="20"/>
      <c r="M487" s="20"/>
      <c r="N487" s="20"/>
      <c r="R487" s="2"/>
      <c r="S487" s="2"/>
    </row>
    <row r="488" spans="1:19" s="7" customFormat="1" ht="108.75" customHeight="1">
      <c r="A488" s="175">
        <f t="shared" ref="A488:A504" si="18">A487+1</f>
        <v>186</v>
      </c>
      <c r="B488" s="166" t="s">
        <v>579</v>
      </c>
      <c r="C488" s="477" t="s">
        <v>720</v>
      </c>
      <c r="D488" s="478"/>
      <c r="E488" s="447" t="s">
        <v>325</v>
      </c>
      <c r="F488" s="302">
        <v>120</v>
      </c>
      <c r="G488" s="142" t="s">
        <v>301</v>
      </c>
      <c r="H488" s="260">
        <v>5144</v>
      </c>
      <c r="I488" s="260">
        <v>4888</v>
      </c>
      <c r="J488" s="231">
        <f t="shared" si="16"/>
        <v>4.9766718506998444</v>
      </c>
      <c r="K488" s="9"/>
      <c r="L488" s="9"/>
      <c r="M488" s="9"/>
      <c r="N488" s="9"/>
      <c r="O488" s="9"/>
      <c r="P488" s="9"/>
      <c r="Q488" s="9"/>
    </row>
    <row r="489" spans="1:19" s="7" customFormat="1" ht="88.5" customHeight="1">
      <c r="A489" s="179">
        <f t="shared" si="18"/>
        <v>187</v>
      </c>
      <c r="B489" s="164" t="s">
        <v>580</v>
      </c>
      <c r="C489" s="488" t="s">
        <v>719</v>
      </c>
      <c r="D489" s="489"/>
      <c r="E489" s="448"/>
      <c r="F489" s="138">
        <v>120</v>
      </c>
      <c r="G489" s="196" t="s">
        <v>301</v>
      </c>
      <c r="H489" s="300">
        <v>4888</v>
      </c>
      <c r="I489" s="300">
        <v>4640</v>
      </c>
      <c r="J489" s="231">
        <f t="shared" si="16"/>
        <v>5.0736497545008179</v>
      </c>
      <c r="K489" s="9"/>
      <c r="L489" s="9"/>
      <c r="M489" s="9"/>
      <c r="N489" s="9"/>
      <c r="O489" s="9"/>
      <c r="P489" s="9"/>
      <c r="Q489" s="9"/>
    </row>
    <row r="490" spans="1:19" s="7" customFormat="1" ht="45" customHeight="1">
      <c r="A490" s="179">
        <f t="shared" si="18"/>
        <v>188</v>
      </c>
      <c r="B490" s="164" t="s">
        <v>581</v>
      </c>
      <c r="C490" s="488" t="s">
        <v>205</v>
      </c>
      <c r="D490" s="489"/>
      <c r="E490" s="593"/>
      <c r="F490" s="256">
        <v>120</v>
      </c>
      <c r="G490" s="196" t="s">
        <v>92</v>
      </c>
      <c r="H490" s="257">
        <v>250</v>
      </c>
      <c r="I490" s="257">
        <v>237</v>
      </c>
      <c r="J490" s="231">
        <f t="shared" si="16"/>
        <v>5.2</v>
      </c>
      <c r="K490" s="9"/>
      <c r="L490" s="9"/>
      <c r="M490" s="9"/>
      <c r="N490" s="9"/>
      <c r="O490" s="9"/>
      <c r="P490" s="9"/>
      <c r="Q490" s="9"/>
    </row>
    <row r="491" spans="1:19" s="7" customFormat="1" ht="112.5" customHeight="1">
      <c r="A491" s="178">
        <f>A490+1</f>
        <v>189</v>
      </c>
      <c r="B491" s="167" t="s">
        <v>582</v>
      </c>
      <c r="C491" s="462" t="s">
        <v>876</v>
      </c>
      <c r="D491" s="463"/>
      <c r="E491" s="637" t="s">
        <v>331</v>
      </c>
      <c r="F491" s="258">
        <v>120</v>
      </c>
      <c r="G491" s="144" t="s">
        <v>301</v>
      </c>
      <c r="H491" s="259">
        <v>6848</v>
      </c>
      <c r="I491" s="259">
        <v>6504</v>
      </c>
      <c r="J491" s="231">
        <f t="shared" si="16"/>
        <v>5.0233644859813085</v>
      </c>
      <c r="K491" s="9"/>
      <c r="L491" s="9"/>
      <c r="M491" s="9"/>
      <c r="N491" s="9"/>
      <c r="O491" s="9"/>
      <c r="P491" s="9"/>
      <c r="Q491" s="9"/>
    </row>
    <row r="492" spans="1:19" s="7" customFormat="1" ht="45" customHeight="1">
      <c r="A492" s="179">
        <f t="shared" si="18"/>
        <v>190</v>
      </c>
      <c r="B492" s="164" t="s">
        <v>583</v>
      </c>
      <c r="C492" s="488" t="s">
        <v>875</v>
      </c>
      <c r="D492" s="489"/>
      <c r="E492" s="459"/>
      <c r="F492" s="256">
        <v>120</v>
      </c>
      <c r="G492" s="196" t="s">
        <v>92</v>
      </c>
      <c r="H492" s="257">
        <v>272</v>
      </c>
      <c r="I492" s="257">
        <v>258</v>
      </c>
      <c r="J492" s="231">
        <f t="shared" si="16"/>
        <v>5.1470588235294112</v>
      </c>
      <c r="K492" s="9"/>
      <c r="L492" s="9"/>
      <c r="M492" s="9"/>
      <c r="N492" s="9"/>
      <c r="O492" s="9"/>
      <c r="P492" s="9"/>
      <c r="Q492" s="9"/>
    </row>
    <row r="493" spans="1:19" s="7" customFormat="1" ht="89.25" customHeight="1">
      <c r="A493" s="179">
        <f>A492+1</f>
        <v>191</v>
      </c>
      <c r="B493" s="164" t="s">
        <v>584</v>
      </c>
      <c r="C493" s="488" t="s">
        <v>273</v>
      </c>
      <c r="D493" s="489"/>
      <c r="E493" s="458" t="s">
        <v>332</v>
      </c>
      <c r="F493" s="256">
        <v>120</v>
      </c>
      <c r="G493" s="196" t="s">
        <v>301</v>
      </c>
      <c r="H493" s="257">
        <v>12072</v>
      </c>
      <c r="I493" s="257">
        <v>12072</v>
      </c>
      <c r="J493" s="231">
        <f t="shared" si="16"/>
        <v>0</v>
      </c>
      <c r="K493" s="9"/>
      <c r="L493" s="9"/>
      <c r="M493" s="9"/>
      <c r="N493" s="9"/>
      <c r="O493" s="9"/>
      <c r="P493" s="9"/>
      <c r="Q493" s="9"/>
    </row>
    <row r="494" spans="1:19" s="7" customFormat="1" ht="122.25" customHeight="1">
      <c r="A494" s="179">
        <f t="shared" si="18"/>
        <v>192</v>
      </c>
      <c r="B494" s="164" t="s">
        <v>585</v>
      </c>
      <c r="C494" s="488" t="s">
        <v>881</v>
      </c>
      <c r="D494" s="489"/>
      <c r="E494" s="459"/>
      <c r="F494" s="256">
        <v>120</v>
      </c>
      <c r="G494" s="196" t="s">
        <v>92</v>
      </c>
      <c r="H494" s="257">
        <v>511</v>
      </c>
      <c r="I494" s="257">
        <v>485</v>
      </c>
      <c r="J494" s="231">
        <f t="shared" si="16"/>
        <v>5.0880626223091969</v>
      </c>
      <c r="K494" s="9"/>
      <c r="L494" s="9"/>
      <c r="M494" s="9"/>
      <c r="N494" s="9"/>
      <c r="O494" s="9"/>
      <c r="P494" s="9"/>
      <c r="Q494" s="9"/>
    </row>
    <row r="495" spans="1:19" s="7" customFormat="1" ht="63" customHeight="1">
      <c r="A495" s="179">
        <f>A494+1</f>
        <v>193</v>
      </c>
      <c r="B495" s="164" t="s">
        <v>586</v>
      </c>
      <c r="C495" s="495" t="s">
        <v>405</v>
      </c>
      <c r="D495" s="496"/>
      <c r="E495" s="118" t="s">
        <v>325</v>
      </c>
      <c r="F495" s="309">
        <v>120</v>
      </c>
      <c r="G495" s="196" t="s">
        <v>122</v>
      </c>
      <c r="H495" s="197">
        <v>1194</v>
      </c>
      <c r="I495" s="197">
        <v>1134</v>
      </c>
      <c r="J495" s="231">
        <f t="shared" si="16"/>
        <v>5.025125628140704</v>
      </c>
      <c r="K495" s="9"/>
      <c r="L495" s="9"/>
      <c r="M495" s="9"/>
      <c r="N495" s="9"/>
      <c r="O495" s="9"/>
      <c r="P495" s="9"/>
      <c r="Q495" s="9"/>
    </row>
    <row r="496" spans="1:19" s="7" customFormat="1" ht="49.5" customHeight="1">
      <c r="A496" s="449" t="s">
        <v>100</v>
      </c>
      <c r="B496" s="449"/>
      <c r="C496" s="449"/>
      <c r="D496" s="449"/>
      <c r="E496" s="449"/>
      <c r="F496" s="449"/>
      <c r="G496" s="449"/>
      <c r="H496" s="449"/>
      <c r="I496" s="78"/>
      <c r="J496" s="78"/>
      <c r="K496" s="9"/>
      <c r="L496" s="9"/>
      <c r="M496" s="9"/>
      <c r="N496" s="9"/>
      <c r="O496" s="9"/>
      <c r="P496" s="9"/>
      <c r="Q496" s="9"/>
    </row>
    <row r="497" spans="1:19" s="7" customFormat="1" ht="231.75" customHeight="1">
      <c r="A497" s="174">
        <f>A495+1</f>
        <v>194</v>
      </c>
      <c r="B497" s="169" t="s">
        <v>587</v>
      </c>
      <c r="C497" s="566" t="s">
        <v>406</v>
      </c>
      <c r="D497" s="567"/>
      <c r="E497" s="372" t="s">
        <v>332</v>
      </c>
      <c r="F497" s="321">
        <v>120</v>
      </c>
      <c r="G497" s="148" t="s">
        <v>122</v>
      </c>
      <c r="H497" s="371">
        <v>1594</v>
      </c>
      <c r="I497" s="371">
        <v>1515</v>
      </c>
      <c r="J497" s="231">
        <f t="shared" ref="J497:J504" si="19">(H497-I497)/H497*100</f>
        <v>4.9560853199498123</v>
      </c>
      <c r="K497" s="9"/>
      <c r="L497" s="9"/>
      <c r="M497" s="9"/>
      <c r="N497" s="9"/>
      <c r="O497" s="9"/>
      <c r="P497" s="9"/>
      <c r="Q497" s="9"/>
    </row>
    <row r="498" spans="1:19" s="7" customFormat="1" ht="23.25" customHeight="1">
      <c r="A498" s="228">
        <f>A497+1</f>
        <v>195</v>
      </c>
      <c r="B498" s="169" t="s">
        <v>588</v>
      </c>
      <c r="C498" s="612" t="s">
        <v>221</v>
      </c>
      <c r="D498" s="613"/>
      <c r="E498" s="102" t="s">
        <v>354</v>
      </c>
      <c r="F498" s="274">
        <v>45</v>
      </c>
      <c r="G498" s="148" t="s">
        <v>92</v>
      </c>
      <c r="H498" s="316">
        <v>14.5</v>
      </c>
      <c r="I498" s="316">
        <v>13.5</v>
      </c>
      <c r="J498" s="231">
        <f t="shared" si="19"/>
        <v>6.8965517241379306</v>
      </c>
      <c r="K498" s="9"/>
      <c r="L498" s="9"/>
      <c r="M498" s="9"/>
      <c r="N498" s="9"/>
      <c r="O498" s="9"/>
      <c r="P498" s="9"/>
      <c r="Q498" s="9"/>
    </row>
    <row r="499" spans="1:19" s="7" customFormat="1" ht="23.25" customHeight="1">
      <c r="A499" s="174">
        <f t="shared" si="18"/>
        <v>196</v>
      </c>
      <c r="B499" s="169" t="s">
        <v>589</v>
      </c>
      <c r="C499" s="612" t="s">
        <v>4</v>
      </c>
      <c r="D499" s="613"/>
      <c r="E499" s="447" t="s">
        <v>172</v>
      </c>
      <c r="F499" s="274"/>
      <c r="G499" s="148" t="s">
        <v>92</v>
      </c>
      <c r="H499" s="316">
        <v>59</v>
      </c>
      <c r="I499" s="316">
        <v>57</v>
      </c>
      <c r="J499" s="231">
        <f t="shared" si="19"/>
        <v>3.3898305084745761</v>
      </c>
      <c r="K499" s="9"/>
      <c r="L499" s="9"/>
      <c r="M499" s="9"/>
      <c r="N499" s="9"/>
      <c r="O499" s="9"/>
      <c r="P499" s="9"/>
      <c r="Q499" s="9"/>
    </row>
    <row r="500" spans="1:19" s="7" customFormat="1" ht="43.5" customHeight="1">
      <c r="A500" s="228">
        <f t="shared" si="18"/>
        <v>197</v>
      </c>
      <c r="B500" s="169" t="s">
        <v>590</v>
      </c>
      <c r="C500" s="612" t="s">
        <v>5</v>
      </c>
      <c r="D500" s="613"/>
      <c r="E500" s="476"/>
      <c r="F500" s="274"/>
      <c r="G500" s="148" t="s">
        <v>93</v>
      </c>
      <c r="H500" s="316">
        <v>90</v>
      </c>
      <c r="I500" s="316">
        <v>85</v>
      </c>
      <c r="J500" s="231">
        <f t="shared" si="19"/>
        <v>5.5555555555555554</v>
      </c>
      <c r="K500" s="9"/>
      <c r="L500" s="9"/>
      <c r="M500" s="9"/>
      <c r="N500" s="9"/>
      <c r="O500" s="9"/>
      <c r="P500" s="9"/>
      <c r="Q500" s="9"/>
    </row>
    <row r="501" spans="1:19" s="14" customFormat="1" ht="25.5" customHeight="1">
      <c r="A501" s="175">
        <f>A500+1</f>
        <v>198</v>
      </c>
      <c r="B501" s="166" t="s">
        <v>591</v>
      </c>
      <c r="C501" s="474" t="s">
        <v>148</v>
      </c>
      <c r="D501" s="475"/>
      <c r="E501" s="121" t="s">
        <v>223</v>
      </c>
      <c r="F501" s="317"/>
      <c r="G501" s="142" t="s">
        <v>92</v>
      </c>
      <c r="H501" s="251">
        <v>6990</v>
      </c>
      <c r="I501" s="251">
        <v>6640</v>
      </c>
      <c r="J501" s="231">
        <f t="shared" si="19"/>
        <v>5.0071530758226039</v>
      </c>
      <c r="K501" s="9"/>
      <c r="L501" s="12"/>
      <c r="M501" s="13"/>
      <c r="N501" s="13"/>
      <c r="O501" s="13"/>
      <c r="P501" s="13"/>
      <c r="Q501" s="13"/>
      <c r="R501" s="13"/>
      <c r="S501" s="13"/>
    </row>
    <row r="502" spans="1:19" s="14" customFormat="1" ht="42.75" customHeight="1">
      <c r="A502" s="180">
        <f>A501+1</f>
        <v>199</v>
      </c>
      <c r="B502" s="171" t="s">
        <v>1024</v>
      </c>
      <c r="C502" s="530" t="s">
        <v>1025</v>
      </c>
      <c r="D502" s="531"/>
      <c r="E502" s="120" t="s">
        <v>1026</v>
      </c>
      <c r="F502" s="311"/>
      <c r="G502" s="200" t="s">
        <v>92</v>
      </c>
      <c r="H502" s="136">
        <v>7270</v>
      </c>
      <c r="I502" s="136">
        <v>6910</v>
      </c>
      <c r="J502" s="231">
        <f>(H502-I502)/H502*100</f>
        <v>4.9518569463548827</v>
      </c>
      <c r="K502" s="9"/>
      <c r="L502" s="12"/>
      <c r="M502" s="13"/>
      <c r="N502" s="13"/>
      <c r="O502" s="13"/>
      <c r="P502" s="13"/>
      <c r="Q502" s="13"/>
      <c r="R502" s="13"/>
      <c r="S502" s="13"/>
    </row>
    <row r="503" spans="1:19" s="14" customFormat="1" ht="66" customHeight="1">
      <c r="A503" s="179">
        <f>A502+1</f>
        <v>200</v>
      </c>
      <c r="B503" s="164" t="s">
        <v>376</v>
      </c>
      <c r="C503" s="495" t="s">
        <v>980</v>
      </c>
      <c r="D503" s="496"/>
      <c r="E503" s="454" t="s">
        <v>341</v>
      </c>
      <c r="F503" s="309"/>
      <c r="G503" s="196" t="s">
        <v>516</v>
      </c>
      <c r="H503" s="257">
        <v>239</v>
      </c>
      <c r="I503" s="257">
        <v>227</v>
      </c>
      <c r="J503" s="231">
        <f t="shared" si="19"/>
        <v>5.02092050209205</v>
      </c>
      <c r="K503" s="9"/>
      <c r="L503" s="12"/>
      <c r="M503" s="13"/>
      <c r="N503" s="13"/>
      <c r="O503" s="13"/>
      <c r="P503" s="13"/>
      <c r="Q503" s="13"/>
      <c r="R503" s="13"/>
      <c r="S503" s="13"/>
    </row>
    <row r="504" spans="1:19" s="14" customFormat="1" ht="66" customHeight="1">
      <c r="A504" s="237">
        <f t="shared" si="18"/>
        <v>201</v>
      </c>
      <c r="B504" s="214" t="s">
        <v>377</v>
      </c>
      <c r="C504" s="530" t="s">
        <v>981</v>
      </c>
      <c r="D504" s="531"/>
      <c r="E504" s="455"/>
      <c r="F504" s="318"/>
      <c r="G504" s="200" t="s">
        <v>516</v>
      </c>
      <c r="H504" s="319">
        <v>597</v>
      </c>
      <c r="I504" s="319">
        <v>567</v>
      </c>
      <c r="J504" s="231">
        <f t="shared" si="19"/>
        <v>5.025125628140704</v>
      </c>
      <c r="K504" s="9"/>
      <c r="L504" s="12"/>
      <c r="M504" s="13"/>
      <c r="N504" s="13"/>
      <c r="O504" s="13"/>
      <c r="P504" s="13"/>
      <c r="Q504" s="13"/>
      <c r="R504" s="13"/>
      <c r="S504" s="13"/>
    </row>
    <row r="505" spans="1:19" ht="19.5" customHeight="1">
      <c r="A505" s="568" t="s">
        <v>300</v>
      </c>
      <c r="B505" s="569"/>
      <c r="C505" s="569"/>
      <c r="D505" s="569"/>
      <c r="E505" s="569"/>
      <c r="F505" s="569"/>
      <c r="G505" s="569"/>
      <c r="H505" s="570"/>
      <c r="I505" s="390"/>
      <c r="J505" s="390"/>
      <c r="K505" s="9"/>
    </row>
    <row r="506" spans="1:19" s="7" customFormat="1" ht="42" customHeight="1">
      <c r="A506" s="466">
        <f>A504+1</f>
        <v>202</v>
      </c>
      <c r="B506" s="514" t="s">
        <v>330</v>
      </c>
      <c r="C506" s="505" t="s">
        <v>206</v>
      </c>
      <c r="D506" s="506"/>
      <c r="E506" s="447" t="s">
        <v>320</v>
      </c>
      <c r="F506" s="430">
        <v>120</v>
      </c>
      <c r="G506" s="320" t="s">
        <v>93</v>
      </c>
      <c r="H506" s="616">
        <f>SUM(G507:G511)</f>
        <v>3890</v>
      </c>
      <c r="I506" s="616">
        <v>3694</v>
      </c>
      <c r="J506" s="616">
        <f>(H506-I506)/H506*100</f>
        <v>5.038560411311054</v>
      </c>
      <c r="K506" s="9"/>
      <c r="L506" s="9"/>
      <c r="M506" s="9"/>
      <c r="N506" s="9"/>
      <c r="O506" s="9"/>
      <c r="P506" s="9"/>
      <c r="Q506" s="9"/>
    </row>
    <row r="507" spans="1:19" s="7" customFormat="1" ht="85.5" customHeight="1">
      <c r="A507" s="467"/>
      <c r="B507" s="515"/>
      <c r="C507" s="428" t="s">
        <v>207</v>
      </c>
      <c r="D507" s="429"/>
      <c r="E507" s="448"/>
      <c r="F507" s="431"/>
      <c r="G507" s="131">
        <f>H463</f>
        <v>1641</v>
      </c>
      <c r="H507" s="617"/>
      <c r="I507" s="617"/>
      <c r="J507" s="617"/>
      <c r="K507" s="9"/>
      <c r="L507" s="9"/>
      <c r="M507" s="9"/>
      <c r="N507" s="9"/>
      <c r="O507" s="9"/>
      <c r="P507" s="9"/>
      <c r="Q507" s="9"/>
    </row>
    <row r="508" spans="1:19" s="7" customFormat="1" ht="42" customHeight="1">
      <c r="A508" s="467"/>
      <c r="B508" s="515"/>
      <c r="C508" s="428" t="s">
        <v>208</v>
      </c>
      <c r="D508" s="429"/>
      <c r="E508" s="448"/>
      <c r="F508" s="431"/>
      <c r="G508" s="131">
        <f>H458</f>
        <v>1487</v>
      </c>
      <c r="H508" s="617"/>
      <c r="I508" s="617"/>
      <c r="J508" s="617"/>
      <c r="K508" s="9"/>
      <c r="L508" s="9"/>
      <c r="M508" s="9"/>
      <c r="N508" s="9"/>
      <c r="O508" s="9"/>
      <c r="P508" s="9"/>
      <c r="Q508" s="9"/>
    </row>
    <row r="509" spans="1:19" s="7" customFormat="1" ht="108" customHeight="1">
      <c r="A509" s="467"/>
      <c r="B509" s="515"/>
      <c r="C509" s="428" t="s">
        <v>729</v>
      </c>
      <c r="D509" s="429"/>
      <c r="E509" s="448"/>
      <c r="F509" s="431"/>
      <c r="G509" s="131">
        <f>H488/8</f>
        <v>643</v>
      </c>
      <c r="H509" s="617"/>
      <c r="I509" s="617"/>
      <c r="J509" s="617"/>
      <c r="K509" s="9"/>
      <c r="L509" s="9"/>
      <c r="M509" s="9"/>
      <c r="N509" s="9"/>
      <c r="O509" s="9"/>
      <c r="P509" s="9"/>
      <c r="Q509" s="9"/>
    </row>
    <row r="510" spans="1:19" s="7" customFormat="1" ht="23.25" customHeight="1">
      <c r="A510" s="467"/>
      <c r="B510" s="515"/>
      <c r="C510" s="428" t="s">
        <v>230</v>
      </c>
      <c r="D510" s="429"/>
      <c r="E510" s="448"/>
      <c r="F510" s="431"/>
      <c r="G510" s="131">
        <f>H498*2</f>
        <v>29</v>
      </c>
      <c r="H510" s="617"/>
      <c r="I510" s="617"/>
      <c r="J510" s="617"/>
      <c r="K510" s="9"/>
      <c r="L510" s="9"/>
      <c r="M510" s="9"/>
      <c r="N510" s="9"/>
      <c r="O510" s="9"/>
      <c r="P510" s="9"/>
      <c r="Q510" s="9"/>
    </row>
    <row r="511" spans="1:19" s="7" customFormat="1" ht="45" customHeight="1">
      <c r="A511" s="704"/>
      <c r="B511" s="501"/>
      <c r="C511" s="460" t="s">
        <v>271</v>
      </c>
      <c r="D511" s="461"/>
      <c r="E511" s="448"/>
      <c r="F511" s="431"/>
      <c r="G511" s="132">
        <f>H500</f>
        <v>90</v>
      </c>
      <c r="H511" s="618"/>
      <c r="I511" s="618"/>
      <c r="J511" s="618"/>
      <c r="K511" s="9"/>
      <c r="L511" s="9"/>
      <c r="M511" s="9"/>
      <c r="N511" s="9"/>
      <c r="O511" s="9"/>
      <c r="P511" s="9"/>
      <c r="Q511" s="9"/>
    </row>
    <row r="512" spans="1:19" s="7" customFormat="1" ht="91.5" customHeight="1">
      <c r="A512" s="181">
        <f>A506+1</f>
        <v>203</v>
      </c>
      <c r="B512" s="169" t="s">
        <v>101</v>
      </c>
      <c r="C512" s="482" t="s">
        <v>982</v>
      </c>
      <c r="D512" s="483"/>
      <c r="E512" s="448"/>
      <c r="F512" s="321">
        <v>120</v>
      </c>
      <c r="G512" s="322" t="s">
        <v>93</v>
      </c>
      <c r="H512" s="304">
        <f>H506-G508+H459</f>
        <v>3908</v>
      </c>
      <c r="I512" s="304">
        <v>3712</v>
      </c>
      <c r="J512" s="231">
        <f>(H512-I512)/H512*100</f>
        <v>5.0153531218014331</v>
      </c>
      <c r="K512" s="9"/>
      <c r="L512" s="9"/>
      <c r="M512" s="9"/>
      <c r="N512" s="9"/>
      <c r="O512" s="9"/>
      <c r="P512" s="9"/>
      <c r="Q512" s="9"/>
    </row>
    <row r="513" spans="1:19" s="7" customFormat="1" ht="89.25" customHeight="1">
      <c r="A513" s="181">
        <f>A512+1</f>
        <v>204</v>
      </c>
      <c r="B513" s="169" t="s">
        <v>102</v>
      </c>
      <c r="C513" s="482" t="s">
        <v>983</v>
      </c>
      <c r="D513" s="483"/>
      <c r="E513" s="476"/>
      <c r="F513" s="321">
        <v>120</v>
      </c>
      <c r="G513" s="322" t="s">
        <v>93</v>
      </c>
      <c r="H513" s="304">
        <f>H512</f>
        <v>3908</v>
      </c>
      <c r="I513" s="304">
        <f>I512</f>
        <v>3712</v>
      </c>
      <c r="J513" s="316">
        <f>J512</f>
        <v>5.0153531218014331</v>
      </c>
      <c r="K513" s="9"/>
      <c r="L513" s="9"/>
      <c r="M513" s="9"/>
      <c r="N513" s="9"/>
      <c r="O513" s="9"/>
      <c r="P513" s="9"/>
      <c r="Q513" s="9"/>
    </row>
    <row r="514" spans="1:19" s="7" customFormat="1" ht="24" customHeight="1">
      <c r="A514" s="466">
        <f>A513+1</f>
        <v>205</v>
      </c>
      <c r="B514" s="514" t="s">
        <v>103</v>
      </c>
      <c r="C514" s="505" t="s">
        <v>209</v>
      </c>
      <c r="D514" s="506"/>
      <c r="E514" s="447" t="s">
        <v>320</v>
      </c>
      <c r="F514" s="430">
        <v>120</v>
      </c>
      <c r="G514" s="320" t="s">
        <v>93</v>
      </c>
      <c r="H514" s="616">
        <f>SUM(G515:G520)</f>
        <v>4403</v>
      </c>
      <c r="I514" s="616">
        <v>4181</v>
      </c>
      <c r="J514" s="616">
        <f>(H514-I514)/H514*100</f>
        <v>5.0420168067226889</v>
      </c>
      <c r="K514" s="9"/>
      <c r="L514" s="9"/>
      <c r="M514" s="9"/>
      <c r="N514" s="9"/>
      <c r="O514" s="9"/>
      <c r="P514" s="9"/>
      <c r="Q514" s="9"/>
    </row>
    <row r="515" spans="1:19" s="7" customFormat="1" ht="87.75" customHeight="1">
      <c r="A515" s="467"/>
      <c r="B515" s="515"/>
      <c r="C515" s="428" t="s">
        <v>207</v>
      </c>
      <c r="D515" s="429"/>
      <c r="E515" s="448"/>
      <c r="F515" s="431"/>
      <c r="G515" s="131">
        <f>H463</f>
        <v>1641</v>
      </c>
      <c r="H515" s="617"/>
      <c r="I515" s="617"/>
      <c r="J515" s="617"/>
      <c r="K515" s="9"/>
      <c r="L515" s="9"/>
      <c r="M515" s="9"/>
      <c r="N515" s="9"/>
      <c r="O515" s="9"/>
      <c r="P515" s="9"/>
      <c r="Q515" s="9"/>
    </row>
    <row r="516" spans="1:19" s="7" customFormat="1" ht="47.25" customHeight="1">
      <c r="A516" s="467"/>
      <c r="B516" s="515"/>
      <c r="C516" s="428" t="s">
        <v>208</v>
      </c>
      <c r="D516" s="429"/>
      <c r="E516" s="448"/>
      <c r="F516" s="431"/>
      <c r="G516" s="131">
        <f>H458</f>
        <v>1487</v>
      </c>
      <c r="H516" s="617"/>
      <c r="I516" s="617"/>
      <c r="J516" s="617"/>
      <c r="K516" s="9"/>
      <c r="L516" s="9"/>
      <c r="M516" s="9"/>
      <c r="N516" s="9"/>
      <c r="O516" s="9"/>
      <c r="P516" s="9"/>
      <c r="Q516" s="9"/>
    </row>
    <row r="517" spans="1:19" s="7" customFormat="1" ht="43.5" customHeight="1">
      <c r="A517" s="467"/>
      <c r="B517" s="515"/>
      <c r="C517" s="428" t="s">
        <v>155</v>
      </c>
      <c r="D517" s="429"/>
      <c r="E517" s="448"/>
      <c r="F517" s="431"/>
      <c r="G517" s="131">
        <f>H483</f>
        <v>513</v>
      </c>
      <c r="H517" s="617"/>
      <c r="I517" s="617"/>
      <c r="J517" s="617"/>
      <c r="K517" s="9"/>
      <c r="L517" s="9"/>
      <c r="M517" s="9"/>
      <c r="N517" s="9"/>
      <c r="O517" s="9"/>
      <c r="P517" s="9"/>
      <c r="Q517" s="9"/>
    </row>
    <row r="518" spans="1:19" s="7" customFormat="1" ht="109.5" customHeight="1">
      <c r="A518" s="467"/>
      <c r="B518" s="515"/>
      <c r="C518" s="428" t="s">
        <v>729</v>
      </c>
      <c r="D518" s="429"/>
      <c r="E518" s="448"/>
      <c r="F518" s="431"/>
      <c r="G518" s="131">
        <f>H488/8</f>
        <v>643</v>
      </c>
      <c r="H518" s="617"/>
      <c r="I518" s="617"/>
      <c r="J518" s="617"/>
      <c r="K518" s="9"/>
      <c r="L518" s="9"/>
      <c r="M518" s="9"/>
      <c r="N518" s="9"/>
      <c r="O518" s="9"/>
      <c r="P518" s="9"/>
      <c r="Q518" s="9"/>
    </row>
    <row r="519" spans="1:19" s="7" customFormat="1" ht="21" customHeight="1">
      <c r="A519" s="467"/>
      <c r="B519" s="515"/>
      <c r="C519" s="428" t="s">
        <v>230</v>
      </c>
      <c r="D519" s="429"/>
      <c r="E519" s="448"/>
      <c r="F519" s="431"/>
      <c r="G519" s="131">
        <f>H498*2</f>
        <v>29</v>
      </c>
      <c r="H519" s="617"/>
      <c r="I519" s="617"/>
      <c r="J519" s="617"/>
      <c r="K519" s="9"/>
      <c r="L519" s="9"/>
      <c r="M519" s="9"/>
      <c r="N519" s="9"/>
      <c r="O519" s="9"/>
      <c r="P519" s="9"/>
      <c r="Q519" s="9"/>
    </row>
    <row r="520" spans="1:19" s="7" customFormat="1" ht="45" customHeight="1">
      <c r="A520" s="468"/>
      <c r="B520" s="516"/>
      <c r="C520" s="440" t="s">
        <v>271</v>
      </c>
      <c r="D520" s="441"/>
      <c r="E520" s="448"/>
      <c r="F520" s="431"/>
      <c r="G520" s="225">
        <f>H500</f>
        <v>90</v>
      </c>
      <c r="H520" s="703"/>
      <c r="I520" s="703"/>
      <c r="J520" s="703"/>
      <c r="K520" s="9"/>
      <c r="L520" s="9"/>
      <c r="M520" s="9"/>
      <c r="N520" s="9"/>
      <c r="O520" s="9"/>
      <c r="P520" s="9"/>
      <c r="Q520" s="9"/>
    </row>
    <row r="521" spans="1:19" s="14" customFormat="1" ht="87" customHeight="1">
      <c r="A521" s="181">
        <f>A514+1</f>
        <v>206</v>
      </c>
      <c r="B521" s="169" t="s">
        <v>1016</v>
      </c>
      <c r="C521" s="566" t="s">
        <v>1014</v>
      </c>
      <c r="D521" s="567"/>
      <c r="E521" s="448"/>
      <c r="F521" s="431"/>
      <c r="G521" s="370">
        <f>H489/8</f>
        <v>611</v>
      </c>
      <c r="H521" s="284">
        <f>H514-G518+(H489/8)</f>
        <v>4371</v>
      </c>
      <c r="I521" s="284">
        <v>4150</v>
      </c>
      <c r="J521" s="284">
        <f>(H521-I521)/H521*100</f>
        <v>5.0560512468542669</v>
      </c>
      <c r="K521" s="9"/>
      <c r="L521" s="12"/>
      <c r="M521" s="13"/>
      <c r="N521" s="13"/>
      <c r="O521" s="13"/>
      <c r="P521" s="13"/>
      <c r="Q521" s="13"/>
      <c r="R521" s="13"/>
      <c r="S521" s="13"/>
    </row>
    <row r="522" spans="1:19" s="14" customFormat="1" ht="87" customHeight="1">
      <c r="A522" s="181">
        <f>A521+1</f>
        <v>207</v>
      </c>
      <c r="B522" s="169" t="s">
        <v>1022</v>
      </c>
      <c r="C522" s="566" t="s">
        <v>1020</v>
      </c>
      <c r="D522" s="567"/>
      <c r="E522" s="476"/>
      <c r="F522" s="432"/>
      <c r="G522" s="267">
        <f>G521</f>
        <v>611</v>
      </c>
      <c r="H522" s="278">
        <f>H521</f>
        <v>4371</v>
      </c>
      <c r="I522" s="278">
        <v>4150</v>
      </c>
      <c r="J522" s="284">
        <f>(H522-I522)/H522*100</f>
        <v>5.0560512468542669</v>
      </c>
      <c r="K522" s="9"/>
      <c r="L522" s="12"/>
      <c r="M522" s="13"/>
      <c r="N522" s="13"/>
      <c r="O522" s="13"/>
      <c r="P522" s="13"/>
      <c r="Q522" s="13"/>
      <c r="R522" s="13"/>
      <c r="S522" s="13"/>
    </row>
    <row r="523" spans="1:19" s="7" customFormat="1" ht="49.5" customHeight="1">
      <c r="A523" s="449" t="s">
        <v>100</v>
      </c>
      <c r="B523" s="449"/>
      <c r="C523" s="449"/>
      <c r="D523" s="449"/>
      <c r="E523" s="449"/>
      <c r="F523" s="449"/>
      <c r="G523" s="449"/>
      <c r="H523" s="449"/>
      <c r="I523" s="78"/>
      <c r="J523" s="78"/>
      <c r="K523" s="9"/>
      <c r="L523" s="9"/>
      <c r="M523" s="9"/>
      <c r="N523" s="9"/>
      <c r="O523" s="9"/>
      <c r="P523" s="9"/>
      <c r="Q523" s="9"/>
    </row>
    <row r="524" spans="1:19" s="7" customFormat="1" ht="109.5" customHeight="1">
      <c r="A524" s="181">
        <f>A522+1</f>
        <v>208</v>
      </c>
      <c r="B524" s="169" t="s">
        <v>247</v>
      </c>
      <c r="C524" s="482" t="s">
        <v>984</v>
      </c>
      <c r="D524" s="483"/>
      <c r="E524" s="447" t="s">
        <v>320</v>
      </c>
      <c r="F524" s="321">
        <v>120</v>
      </c>
      <c r="G524" s="322" t="s">
        <v>93</v>
      </c>
      <c r="H524" s="304">
        <f>H514-G516+H459</f>
        <v>4421</v>
      </c>
      <c r="I524" s="304">
        <v>4199</v>
      </c>
      <c r="J524" s="284">
        <f>(H524-I524)/H524*100</f>
        <v>5.021488351051798</v>
      </c>
      <c r="K524" s="9"/>
      <c r="L524" s="9"/>
      <c r="M524" s="9"/>
      <c r="N524" s="9"/>
      <c r="O524" s="9"/>
      <c r="P524" s="9"/>
      <c r="Q524" s="9"/>
    </row>
    <row r="525" spans="1:19" s="7" customFormat="1" ht="109.5" customHeight="1">
      <c r="A525" s="181">
        <f>A524+1</f>
        <v>209</v>
      </c>
      <c r="B525" s="169" t="s">
        <v>248</v>
      </c>
      <c r="C525" s="482" t="s">
        <v>985</v>
      </c>
      <c r="D525" s="483"/>
      <c r="E525" s="476"/>
      <c r="F525" s="321">
        <v>120</v>
      </c>
      <c r="G525" s="322" t="s">
        <v>93</v>
      </c>
      <c r="H525" s="304">
        <f>H524</f>
        <v>4421</v>
      </c>
      <c r="I525" s="304">
        <f>I524</f>
        <v>4199</v>
      </c>
      <c r="J525" s="284">
        <f>(H525-I525)/H525*100</f>
        <v>5.021488351051798</v>
      </c>
      <c r="K525" s="9"/>
      <c r="L525" s="9"/>
      <c r="M525" s="9"/>
      <c r="N525" s="9"/>
      <c r="O525" s="9"/>
      <c r="P525" s="9"/>
      <c r="Q525" s="9"/>
    </row>
    <row r="526" spans="1:19" s="7" customFormat="1" ht="57.75" customHeight="1">
      <c r="A526" s="466">
        <f>A525+1</f>
        <v>210</v>
      </c>
      <c r="B526" s="514" t="s">
        <v>249</v>
      </c>
      <c r="C526" s="539" t="s">
        <v>907</v>
      </c>
      <c r="D526" s="540"/>
      <c r="E526" s="447" t="s">
        <v>320</v>
      </c>
      <c r="F526" s="430">
        <v>120</v>
      </c>
      <c r="G526" s="204" t="s">
        <v>93</v>
      </c>
      <c r="H526" s="442">
        <f>SUM(G527:G532)</f>
        <v>4403</v>
      </c>
      <c r="I526" s="442">
        <v>4181</v>
      </c>
      <c r="J526" s="616">
        <f>(H526-I526)/H526*100</f>
        <v>5.0420168067226889</v>
      </c>
      <c r="K526" s="9"/>
      <c r="L526" s="9"/>
      <c r="M526" s="9"/>
      <c r="N526" s="9"/>
      <c r="O526" s="9"/>
      <c r="P526" s="9"/>
      <c r="Q526" s="9"/>
    </row>
    <row r="527" spans="1:19" s="7" customFormat="1" ht="117.75" customHeight="1">
      <c r="A527" s="467"/>
      <c r="B527" s="515"/>
      <c r="C527" s="428" t="s">
        <v>868</v>
      </c>
      <c r="D527" s="429"/>
      <c r="E527" s="448"/>
      <c r="F527" s="431"/>
      <c r="G527" s="131">
        <f>H466</f>
        <v>1641</v>
      </c>
      <c r="H527" s="444"/>
      <c r="I527" s="444"/>
      <c r="J527" s="617"/>
      <c r="K527" s="9"/>
      <c r="L527" s="9"/>
      <c r="M527" s="9"/>
      <c r="N527" s="9"/>
      <c r="O527" s="9"/>
      <c r="P527" s="9"/>
      <c r="Q527" s="9"/>
    </row>
    <row r="528" spans="1:19" s="7" customFormat="1" ht="57" customHeight="1">
      <c r="A528" s="467"/>
      <c r="B528" s="515"/>
      <c r="C528" s="428" t="s">
        <v>208</v>
      </c>
      <c r="D528" s="429"/>
      <c r="E528" s="448"/>
      <c r="F528" s="431"/>
      <c r="G528" s="131">
        <f>H458</f>
        <v>1487</v>
      </c>
      <c r="H528" s="444"/>
      <c r="I528" s="444"/>
      <c r="J528" s="617"/>
      <c r="K528" s="9"/>
      <c r="L528" s="9"/>
      <c r="M528" s="9"/>
      <c r="N528" s="9"/>
      <c r="O528" s="9"/>
      <c r="P528" s="9"/>
      <c r="Q528" s="9"/>
    </row>
    <row r="529" spans="1:19" s="7" customFormat="1" ht="75" customHeight="1">
      <c r="A529" s="467"/>
      <c r="B529" s="515"/>
      <c r="C529" s="428" t="s">
        <v>508</v>
      </c>
      <c r="D529" s="429"/>
      <c r="E529" s="448"/>
      <c r="F529" s="431"/>
      <c r="G529" s="131">
        <f>H486</f>
        <v>513</v>
      </c>
      <c r="H529" s="444"/>
      <c r="I529" s="444"/>
      <c r="J529" s="617"/>
      <c r="K529" s="9"/>
      <c r="L529" s="9"/>
      <c r="M529" s="9"/>
      <c r="N529" s="9"/>
      <c r="O529" s="9"/>
      <c r="P529" s="9"/>
      <c r="Q529" s="9"/>
    </row>
    <row r="530" spans="1:19" s="7" customFormat="1" ht="123.75" customHeight="1">
      <c r="A530" s="467"/>
      <c r="B530" s="515"/>
      <c r="C530" s="428" t="s">
        <v>729</v>
      </c>
      <c r="D530" s="429"/>
      <c r="E530" s="448"/>
      <c r="F530" s="431"/>
      <c r="G530" s="131">
        <f>H488/8</f>
        <v>643</v>
      </c>
      <c r="H530" s="444"/>
      <c r="I530" s="444"/>
      <c r="J530" s="617"/>
      <c r="K530" s="9"/>
      <c r="L530" s="9"/>
      <c r="M530" s="9"/>
      <c r="N530" s="9"/>
      <c r="O530" s="9"/>
      <c r="P530" s="9"/>
      <c r="Q530" s="9"/>
    </row>
    <row r="531" spans="1:19" s="7" customFormat="1" ht="27.75" customHeight="1">
      <c r="A531" s="467"/>
      <c r="B531" s="515"/>
      <c r="C531" s="428" t="s">
        <v>230</v>
      </c>
      <c r="D531" s="429"/>
      <c r="E531" s="448"/>
      <c r="F531" s="431"/>
      <c r="G531" s="131">
        <f>G519</f>
        <v>29</v>
      </c>
      <c r="H531" s="444"/>
      <c r="I531" s="444"/>
      <c r="J531" s="617"/>
      <c r="K531" s="9"/>
      <c r="L531" s="9"/>
      <c r="M531" s="9"/>
      <c r="N531" s="9"/>
      <c r="O531" s="9"/>
      <c r="P531" s="9"/>
      <c r="Q531" s="9"/>
    </row>
    <row r="532" spans="1:19" s="7" customFormat="1" ht="51" customHeight="1">
      <c r="A532" s="468"/>
      <c r="B532" s="516"/>
      <c r="C532" s="440" t="s">
        <v>271</v>
      </c>
      <c r="D532" s="441"/>
      <c r="E532" s="448"/>
      <c r="F532" s="431"/>
      <c r="G532" s="225">
        <f>H500</f>
        <v>90</v>
      </c>
      <c r="H532" s="469"/>
      <c r="I532" s="469"/>
      <c r="J532" s="703"/>
      <c r="K532" s="9"/>
      <c r="L532" s="9"/>
      <c r="M532" s="9"/>
      <c r="N532" s="9"/>
      <c r="O532" s="9"/>
      <c r="P532" s="9"/>
      <c r="Q532" s="9"/>
    </row>
    <row r="533" spans="1:19" s="14" customFormat="1" ht="94.5" customHeight="1">
      <c r="A533" s="181">
        <f>A526+1</f>
        <v>211</v>
      </c>
      <c r="B533" s="169" t="s">
        <v>1017</v>
      </c>
      <c r="C533" s="566" t="s">
        <v>1014</v>
      </c>
      <c r="D533" s="567"/>
      <c r="E533" s="448"/>
      <c r="F533" s="431"/>
      <c r="G533" s="370">
        <f>H489/8</f>
        <v>611</v>
      </c>
      <c r="H533" s="284">
        <f>H526-G530+G533</f>
        <v>4371</v>
      </c>
      <c r="I533" s="284">
        <v>4150</v>
      </c>
      <c r="J533" s="284">
        <f>(H533-I533)/H533*100</f>
        <v>5.0560512468542669</v>
      </c>
      <c r="K533" s="9"/>
      <c r="L533" s="12"/>
      <c r="M533" s="13"/>
      <c r="N533" s="13"/>
      <c r="O533" s="13"/>
      <c r="P533" s="13"/>
      <c r="Q533" s="13"/>
      <c r="R533" s="13"/>
      <c r="S533" s="13"/>
    </row>
    <row r="534" spans="1:19" s="14" customFormat="1" ht="91.5" customHeight="1">
      <c r="A534" s="181">
        <f>A533+1</f>
        <v>212</v>
      </c>
      <c r="B534" s="169" t="s">
        <v>1018</v>
      </c>
      <c r="C534" s="566" t="s">
        <v>1020</v>
      </c>
      <c r="D534" s="567"/>
      <c r="E534" s="476"/>
      <c r="F534" s="432"/>
      <c r="G534" s="267">
        <f>G533</f>
        <v>611</v>
      </c>
      <c r="H534" s="278">
        <f>H533</f>
        <v>4371</v>
      </c>
      <c r="I534" s="278">
        <f>I533</f>
        <v>4150</v>
      </c>
      <c r="J534" s="284">
        <f>(H534-I534)/H534*100</f>
        <v>5.0560512468542669</v>
      </c>
      <c r="K534" s="9"/>
      <c r="L534" s="12"/>
      <c r="M534" s="13"/>
      <c r="N534" s="13"/>
      <c r="O534" s="13"/>
      <c r="P534" s="13"/>
      <c r="Q534" s="13"/>
      <c r="R534" s="13"/>
      <c r="S534" s="13"/>
    </row>
    <row r="535" spans="1:19" ht="80.25" customHeight="1">
      <c r="A535" s="630">
        <f>A534+1</f>
        <v>213</v>
      </c>
      <c r="B535" s="571" t="s">
        <v>250</v>
      </c>
      <c r="C535" s="727" t="s">
        <v>1021</v>
      </c>
      <c r="D535" s="728"/>
      <c r="E535" s="447" t="s">
        <v>320</v>
      </c>
      <c r="F535" s="536">
        <v>120</v>
      </c>
      <c r="G535" s="204" t="s">
        <v>93</v>
      </c>
      <c r="H535" s="479">
        <f>SUM(G536:G541)</f>
        <v>4972</v>
      </c>
      <c r="I535" s="479">
        <v>4722</v>
      </c>
      <c r="J535" s="616">
        <f>(H535-I535)/H535*100</f>
        <v>5.0281576830249399</v>
      </c>
      <c r="K535" s="9"/>
      <c r="L535" s="15"/>
      <c r="M535" s="15"/>
      <c r="N535" s="15"/>
      <c r="R535" s="2"/>
      <c r="S535" s="2"/>
    </row>
    <row r="536" spans="1:19" ht="138" customHeight="1">
      <c r="A536" s="630"/>
      <c r="B536" s="571"/>
      <c r="C536" s="428" t="s">
        <v>869</v>
      </c>
      <c r="D536" s="429"/>
      <c r="E536" s="448"/>
      <c r="F536" s="537"/>
      <c r="G536" s="131">
        <f>H468</f>
        <v>1641</v>
      </c>
      <c r="H536" s="480"/>
      <c r="I536" s="480"/>
      <c r="J536" s="617"/>
      <c r="K536" s="9"/>
      <c r="R536" s="2"/>
      <c r="S536" s="2"/>
    </row>
    <row r="537" spans="1:19" ht="72.75" customHeight="1">
      <c r="A537" s="630"/>
      <c r="B537" s="571"/>
      <c r="C537" s="428" t="s">
        <v>509</v>
      </c>
      <c r="D537" s="429"/>
      <c r="E537" s="448"/>
      <c r="F537" s="537"/>
      <c r="G537" s="131">
        <f>H459</f>
        <v>1505</v>
      </c>
      <c r="H537" s="480"/>
      <c r="I537" s="480"/>
      <c r="J537" s="617"/>
      <c r="K537" s="9"/>
      <c r="R537" s="2"/>
      <c r="S537" s="2"/>
    </row>
    <row r="538" spans="1:19" s="14" customFormat="1" ht="70.5" customHeight="1">
      <c r="A538" s="630"/>
      <c r="B538" s="571"/>
      <c r="C538" s="428" t="s">
        <v>510</v>
      </c>
      <c r="D538" s="429"/>
      <c r="E538" s="448"/>
      <c r="F538" s="537"/>
      <c r="G538" s="131">
        <f>H486</f>
        <v>513</v>
      </c>
      <c r="H538" s="480"/>
      <c r="I538" s="480"/>
      <c r="J538" s="617"/>
      <c r="K538" s="9"/>
      <c r="L538" s="12"/>
      <c r="M538" s="13"/>
      <c r="N538" s="13"/>
      <c r="O538" s="13"/>
      <c r="P538" s="13"/>
      <c r="Q538" s="13"/>
      <c r="R538" s="13"/>
      <c r="S538" s="13"/>
    </row>
    <row r="539" spans="1:19" s="14" customFormat="1" ht="76.5" customHeight="1">
      <c r="A539" s="630"/>
      <c r="B539" s="571"/>
      <c r="C539" s="428" t="s">
        <v>407</v>
      </c>
      <c r="D539" s="429"/>
      <c r="E539" s="448"/>
      <c r="F539" s="537"/>
      <c r="G539" s="131">
        <f>H495</f>
        <v>1194</v>
      </c>
      <c r="H539" s="480"/>
      <c r="I539" s="480"/>
      <c r="J539" s="617"/>
      <c r="K539" s="9"/>
      <c r="L539" s="12"/>
      <c r="M539" s="13"/>
      <c r="N539" s="13"/>
      <c r="O539" s="13"/>
      <c r="P539" s="13"/>
      <c r="Q539" s="13"/>
      <c r="R539" s="13"/>
      <c r="S539" s="13"/>
    </row>
    <row r="540" spans="1:19" ht="30.75" customHeight="1">
      <c r="A540" s="630"/>
      <c r="B540" s="571"/>
      <c r="C540" s="495" t="s">
        <v>230</v>
      </c>
      <c r="D540" s="496"/>
      <c r="E540" s="448"/>
      <c r="F540" s="537"/>
      <c r="G540" s="197">
        <f>H498*2</f>
        <v>29</v>
      </c>
      <c r="H540" s="480"/>
      <c r="I540" s="480"/>
      <c r="J540" s="617"/>
      <c r="K540" s="9"/>
    </row>
    <row r="541" spans="1:19" s="7" customFormat="1" ht="48.75" customHeight="1">
      <c r="A541" s="630"/>
      <c r="B541" s="571"/>
      <c r="C541" s="440" t="s">
        <v>271</v>
      </c>
      <c r="D541" s="441"/>
      <c r="E541" s="448"/>
      <c r="F541" s="537"/>
      <c r="G541" s="225">
        <f>H500</f>
        <v>90</v>
      </c>
      <c r="H541" s="481"/>
      <c r="I541" s="481"/>
      <c r="J541" s="703"/>
      <c r="K541" s="9"/>
      <c r="L541" s="9"/>
      <c r="M541" s="9"/>
      <c r="N541" s="9"/>
      <c r="O541" s="9"/>
      <c r="P541" s="9"/>
      <c r="Q541" s="9"/>
    </row>
    <row r="542" spans="1:19" s="14" customFormat="1" ht="126" customHeight="1">
      <c r="A542" s="180">
        <f>A535+1</f>
        <v>214</v>
      </c>
      <c r="B542" s="171" t="s">
        <v>251</v>
      </c>
      <c r="C542" s="530" t="s">
        <v>730</v>
      </c>
      <c r="D542" s="531"/>
      <c r="E542" s="476"/>
      <c r="F542" s="538"/>
      <c r="G542" s="134">
        <f>H488/8</f>
        <v>643</v>
      </c>
      <c r="H542" s="278">
        <f>H535-G539+G542</f>
        <v>4421</v>
      </c>
      <c r="I542" s="278">
        <v>4199</v>
      </c>
      <c r="J542" s="284">
        <f>(H542-I542)/H542*100</f>
        <v>5.021488351051798</v>
      </c>
      <c r="K542" s="9"/>
      <c r="L542" s="12"/>
      <c r="M542" s="13"/>
      <c r="N542" s="13"/>
      <c r="O542" s="13"/>
      <c r="P542" s="13"/>
      <c r="Q542" s="13"/>
      <c r="R542" s="13"/>
      <c r="S542" s="13"/>
    </row>
    <row r="543" spans="1:19" s="7" customFormat="1" ht="67.5" customHeight="1">
      <c r="A543" s="449" t="s">
        <v>100</v>
      </c>
      <c r="B543" s="449"/>
      <c r="C543" s="449"/>
      <c r="D543" s="449"/>
      <c r="E543" s="449"/>
      <c r="F543" s="449"/>
      <c r="G543" s="449"/>
      <c r="H543" s="449"/>
      <c r="I543" s="78"/>
      <c r="J543" s="78"/>
      <c r="K543" s="9"/>
      <c r="L543" s="9"/>
      <c r="M543" s="9"/>
      <c r="N543" s="9"/>
      <c r="O543" s="9"/>
      <c r="P543" s="9"/>
      <c r="Q543" s="9"/>
    </row>
    <row r="544" spans="1:19" s="7" customFormat="1" ht="42" customHeight="1">
      <c r="A544" s="466">
        <f>A542+1</f>
        <v>215</v>
      </c>
      <c r="B544" s="514" t="s">
        <v>252</v>
      </c>
      <c r="C544" s="539" t="s">
        <v>988</v>
      </c>
      <c r="D544" s="540"/>
      <c r="E544" s="447" t="s">
        <v>317</v>
      </c>
      <c r="F544" s="430">
        <v>120</v>
      </c>
      <c r="G544" s="204" t="s">
        <v>93</v>
      </c>
      <c r="H544" s="442">
        <f>SUM(G545:G550)</f>
        <v>4403</v>
      </c>
      <c r="I544" s="442">
        <v>4181</v>
      </c>
      <c r="J544" s="616">
        <f>(H544-I544)/H544*100</f>
        <v>5.0420168067226889</v>
      </c>
      <c r="K544" s="9"/>
      <c r="L544" s="9"/>
      <c r="M544" s="9"/>
      <c r="N544" s="9"/>
      <c r="O544" s="9"/>
      <c r="P544" s="9"/>
      <c r="Q544" s="9"/>
    </row>
    <row r="545" spans="1:17" s="7" customFormat="1" ht="86.25" customHeight="1">
      <c r="A545" s="467"/>
      <c r="B545" s="515"/>
      <c r="C545" s="428" t="s">
        <v>554</v>
      </c>
      <c r="D545" s="429"/>
      <c r="E545" s="448"/>
      <c r="F545" s="431"/>
      <c r="G545" s="131">
        <f>H469</f>
        <v>1641</v>
      </c>
      <c r="H545" s="444"/>
      <c r="I545" s="444"/>
      <c r="J545" s="617"/>
      <c r="K545" s="9"/>
      <c r="L545" s="9"/>
      <c r="M545" s="9"/>
      <c r="N545" s="9"/>
      <c r="O545" s="9"/>
      <c r="P545" s="9"/>
      <c r="Q545" s="9"/>
    </row>
    <row r="546" spans="1:17" s="7" customFormat="1" ht="48.75" customHeight="1">
      <c r="A546" s="467"/>
      <c r="B546" s="515"/>
      <c r="C546" s="428" t="s">
        <v>208</v>
      </c>
      <c r="D546" s="429"/>
      <c r="E546" s="448"/>
      <c r="F546" s="431"/>
      <c r="G546" s="131">
        <f>H458</f>
        <v>1487</v>
      </c>
      <c r="H546" s="444"/>
      <c r="I546" s="444"/>
      <c r="J546" s="617"/>
      <c r="K546" s="9"/>
      <c r="L546" s="9"/>
      <c r="M546" s="9"/>
      <c r="N546" s="9"/>
      <c r="O546" s="9"/>
      <c r="P546" s="9"/>
      <c r="Q546" s="9"/>
    </row>
    <row r="547" spans="1:17" s="7" customFormat="1" ht="42.75" customHeight="1">
      <c r="A547" s="467"/>
      <c r="B547" s="515"/>
      <c r="C547" s="428" t="s">
        <v>555</v>
      </c>
      <c r="D547" s="429"/>
      <c r="E547" s="448"/>
      <c r="F547" s="431"/>
      <c r="G547" s="131">
        <f>H483</f>
        <v>513</v>
      </c>
      <c r="H547" s="444"/>
      <c r="I547" s="444"/>
      <c r="J547" s="617"/>
      <c r="K547" s="9"/>
      <c r="L547" s="9"/>
      <c r="M547" s="9"/>
      <c r="N547" s="9"/>
      <c r="O547" s="9"/>
      <c r="P547" s="9"/>
      <c r="Q547" s="9"/>
    </row>
    <row r="548" spans="1:17" s="7" customFormat="1" ht="108.75" customHeight="1">
      <c r="A548" s="467"/>
      <c r="B548" s="515"/>
      <c r="C548" s="428" t="s">
        <v>729</v>
      </c>
      <c r="D548" s="429"/>
      <c r="E548" s="448"/>
      <c r="F548" s="431"/>
      <c r="G548" s="131">
        <f>H488/8</f>
        <v>643</v>
      </c>
      <c r="H548" s="444"/>
      <c r="I548" s="444"/>
      <c r="J548" s="617"/>
      <c r="K548" s="9"/>
      <c r="L548" s="9"/>
      <c r="M548" s="9"/>
      <c r="N548" s="9"/>
      <c r="O548" s="9"/>
      <c r="P548" s="9"/>
      <c r="Q548" s="9"/>
    </row>
    <row r="549" spans="1:17" s="7" customFormat="1" ht="22.5" customHeight="1">
      <c r="A549" s="467"/>
      <c r="B549" s="515"/>
      <c r="C549" s="428" t="s">
        <v>702</v>
      </c>
      <c r="D549" s="429"/>
      <c r="E549" s="448"/>
      <c r="F549" s="431"/>
      <c r="G549" s="131">
        <f>H498*2</f>
        <v>29</v>
      </c>
      <c r="H549" s="444"/>
      <c r="I549" s="444"/>
      <c r="J549" s="617"/>
      <c r="K549" s="9"/>
      <c r="L549" s="9"/>
      <c r="M549" s="9"/>
      <c r="N549" s="9"/>
      <c r="O549" s="9"/>
      <c r="P549" s="9"/>
      <c r="Q549" s="9"/>
    </row>
    <row r="550" spans="1:17" s="7" customFormat="1" ht="48" customHeight="1">
      <c r="A550" s="468"/>
      <c r="B550" s="516"/>
      <c r="C550" s="440" t="s">
        <v>271</v>
      </c>
      <c r="D550" s="441"/>
      <c r="E550" s="476"/>
      <c r="F550" s="432"/>
      <c r="G550" s="225">
        <f>H500</f>
        <v>90</v>
      </c>
      <c r="H550" s="469"/>
      <c r="I550" s="469"/>
      <c r="J550" s="703"/>
      <c r="K550" s="9"/>
      <c r="L550" s="9"/>
      <c r="M550" s="9"/>
      <c r="N550" s="9"/>
      <c r="O550" s="9"/>
      <c r="P550" s="9"/>
      <c r="Q550" s="9"/>
    </row>
    <row r="551" spans="1:17" s="7" customFormat="1" ht="39.75" customHeight="1">
      <c r="A551" s="466">
        <f>A544+1</f>
        <v>216</v>
      </c>
      <c r="B551" s="514" t="s">
        <v>253</v>
      </c>
      <c r="C551" s="470" t="s">
        <v>986</v>
      </c>
      <c r="D551" s="471"/>
      <c r="E551" s="447" t="s">
        <v>316</v>
      </c>
      <c r="F551" s="430">
        <v>120</v>
      </c>
      <c r="G551" s="204" t="s">
        <v>93</v>
      </c>
      <c r="H551" s="442">
        <f>SUM(G552:G557)</f>
        <v>5112</v>
      </c>
      <c r="I551" s="442">
        <v>4854</v>
      </c>
      <c r="J551" s="616">
        <f>(H551-I551)/H551*100</f>
        <v>5.046948356807512</v>
      </c>
      <c r="K551" s="9"/>
      <c r="L551" s="9"/>
      <c r="M551" s="9"/>
      <c r="N551" s="9"/>
      <c r="O551" s="9"/>
      <c r="P551" s="9"/>
      <c r="Q551" s="9"/>
    </row>
    <row r="552" spans="1:17" s="7" customFormat="1" ht="84.75" customHeight="1">
      <c r="A552" s="467"/>
      <c r="B552" s="515"/>
      <c r="C552" s="572" t="s">
        <v>887</v>
      </c>
      <c r="D552" s="573"/>
      <c r="E552" s="448"/>
      <c r="F552" s="431"/>
      <c r="G552" s="131">
        <f>H470</f>
        <v>2137</v>
      </c>
      <c r="H552" s="444"/>
      <c r="I552" s="444"/>
      <c r="J552" s="617"/>
      <c r="K552" s="9"/>
      <c r="L552" s="9"/>
      <c r="M552" s="9"/>
      <c r="N552" s="9"/>
      <c r="O552" s="9"/>
      <c r="P552" s="9"/>
      <c r="Q552" s="9"/>
    </row>
    <row r="553" spans="1:17" s="7" customFormat="1" ht="41.25" customHeight="1">
      <c r="A553" s="467"/>
      <c r="B553" s="515"/>
      <c r="C553" s="572" t="s">
        <v>208</v>
      </c>
      <c r="D553" s="573"/>
      <c r="E553" s="448"/>
      <c r="F553" s="431"/>
      <c r="G553" s="131">
        <f>H458</f>
        <v>1487</v>
      </c>
      <c r="H553" s="444"/>
      <c r="I553" s="444"/>
      <c r="J553" s="617"/>
      <c r="K553" s="9"/>
      <c r="L553" s="9"/>
      <c r="M553" s="9"/>
      <c r="N553" s="9"/>
      <c r="O553" s="9"/>
      <c r="P553" s="9"/>
      <c r="Q553" s="9"/>
    </row>
    <row r="554" spans="1:17" s="7" customFormat="1" ht="41.25" customHeight="1">
      <c r="A554" s="467"/>
      <c r="B554" s="515"/>
      <c r="C554" s="572" t="s">
        <v>908</v>
      </c>
      <c r="D554" s="573"/>
      <c r="E554" s="448"/>
      <c r="F554" s="431"/>
      <c r="G554" s="131">
        <f>H484</f>
        <v>513</v>
      </c>
      <c r="H554" s="444"/>
      <c r="I554" s="444"/>
      <c r="J554" s="617"/>
      <c r="K554" s="9"/>
      <c r="L554" s="9"/>
      <c r="M554" s="9"/>
      <c r="N554" s="9"/>
      <c r="O554" s="9"/>
      <c r="P554" s="9"/>
      <c r="Q554" s="9"/>
    </row>
    <row r="555" spans="1:17" s="7" customFormat="1" ht="104.25" customHeight="1">
      <c r="A555" s="467"/>
      <c r="B555" s="515"/>
      <c r="C555" s="572" t="s">
        <v>877</v>
      </c>
      <c r="D555" s="573"/>
      <c r="E555" s="448"/>
      <c r="F555" s="431"/>
      <c r="G555" s="131">
        <f>H491/8</f>
        <v>856</v>
      </c>
      <c r="H555" s="444"/>
      <c r="I555" s="444"/>
      <c r="J555" s="617"/>
      <c r="K555" s="9"/>
      <c r="L555" s="9"/>
      <c r="M555" s="9"/>
      <c r="N555" s="9"/>
      <c r="O555" s="9"/>
      <c r="P555" s="9"/>
      <c r="Q555" s="9"/>
    </row>
    <row r="556" spans="1:17" s="7" customFormat="1" ht="20.25" customHeight="1">
      <c r="A556" s="467"/>
      <c r="B556" s="515"/>
      <c r="C556" s="572" t="s">
        <v>702</v>
      </c>
      <c r="D556" s="573"/>
      <c r="E556" s="448"/>
      <c r="F556" s="431"/>
      <c r="G556" s="131">
        <f>H498*2</f>
        <v>29</v>
      </c>
      <c r="H556" s="444"/>
      <c r="I556" s="444"/>
      <c r="J556" s="617"/>
      <c r="K556" s="9"/>
      <c r="L556" s="9"/>
      <c r="M556" s="9"/>
      <c r="N556" s="9"/>
      <c r="O556" s="9"/>
      <c r="P556" s="9"/>
      <c r="Q556" s="9"/>
    </row>
    <row r="557" spans="1:17" s="7" customFormat="1" ht="46.5" customHeight="1">
      <c r="A557" s="468"/>
      <c r="B557" s="516"/>
      <c r="C557" s="464" t="s">
        <v>271</v>
      </c>
      <c r="D557" s="465"/>
      <c r="E557" s="476"/>
      <c r="F557" s="432"/>
      <c r="G557" s="225">
        <f>H500</f>
        <v>90</v>
      </c>
      <c r="H557" s="469"/>
      <c r="I557" s="469"/>
      <c r="J557" s="703"/>
      <c r="K557" s="9"/>
      <c r="L557" s="9"/>
      <c r="M557" s="9"/>
      <c r="N557" s="9"/>
      <c r="O557" s="9"/>
      <c r="P557" s="9"/>
      <c r="Q557" s="9"/>
    </row>
    <row r="558" spans="1:17" s="7" customFormat="1" ht="45" customHeight="1">
      <c r="A558" s="411">
        <f>A551+1</f>
        <v>217</v>
      </c>
      <c r="B558" s="414" t="s">
        <v>254</v>
      </c>
      <c r="C558" s="470" t="s">
        <v>556</v>
      </c>
      <c r="D558" s="471"/>
      <c r="E558" s="447" t="s">
        <v>316</v>
      </c>
      <c r="F558" s="430">
        <v>120</v>
      </c>
      <c r="G558" s="204" t="s">
        <v>93</v>
      </c>
      <c r="H558" s="479">
        <f>SUM(G559:G563)</f>
        <v>4599</v>
      </c>
      <c r="I558" s="479">
        <v>4367</v>
      </c>
      <c r="J558" s="479">
        <f>(H558-I558)/H558*100</f>
        <v>5.0445749075886059</v>
      </c>
      <c r="K558" s="9"/>
      <c r="L558" s="9"/>
      <c r="M558" s="9"/>
      <c r="N558" s="9"/>
      <c r="O558" s="9"/>
      <c r="P558" s="9"/>
      <c r="Q558" s="9"/>
    </row>
    <row r="559" spans="1:17" s="7" customFormat="1" ht="81" customHeight="1">
      <c r="A559" s="412"/>
      <c r="B559" s="415"/>
      <c r="C559" s="472" t="s">
        <v>517</v>
      </c>
      <c r="D559" s="473"/>
      <c r="E559" s="448"/>
      <c r="F559" s="431"/>
      <c r="G559" s="131">
        <f>G565</f>
        <v>2137</v>
      </c>
      <c r="H559" s="480"/>
      <c r="I559" s="480"/>
      <c r="J559" s="480"/>
      <c r="K559" s="9"/>
      <c r="L559" s="9"/>
      <c r="M559" s="9"/>
      <c r="N559" s="9"/>
      <c r="O559" s="9"/>
      <c r="P559" s="9"/>
      <c r="Q559" s="9"/>
    </row>
    <row r="560" spans="1:17" s="7" customFormat="1" ht="42" customHeight="1">
      <c r="A560" s="412"/>
      <c r="B560" s="415"/>
      <c r="C560" s="472" t="s">
        <v>208</v>
      </c>
      <c r="D560" s="473"/>
      <c r="E560" s="448"/>
      <c r="F560" s="431"/>
      <c r="G560" s="131">
        <f>G566</f>
        <v>1487</v>
      </c>
      <c r="H560" s="480"/>
      <c r="I560" s="480"/>
      <c r="J560" s="480"/>
      <c r="K560" s="9"/>
      <c r="L560" s="9"/>
      <c r="M560" s="9"/>
      <c r="N560" s="9"/>
      <c r="O560" s="9"/>
      <c r="P560" s="9"/>
      <c r="Q560" s="9"/>
    </row>
    <row r="561" spans="1:17" s="7" customFormat="1" ht="103.5" customHeight="1">
      <c r="A561" s="412"/>
      <c r="B561" s="415"/>
      <c r="C561" s="472" t="s">
        <v>877</v>
      </c>
      <c r="D561" s="473"/>
      <c r="E561" s="448"/>
      <c r="F561" s="431"/>
      <c r="G561" s="131">
        <f>G568</f>
        <v>856</v>
      </c>
      <c r="H561" s="480"/>
      <c r="I561" s="480"/>
      <c r="J561" s="480"/>
      <c r="K561" s="9"/>
      <c r="L561" s="9"/>
      <c r="M561" s="9"/>
      <c r="N561" s="9"/>
      <c r="O561" s="9"/>
      <c r="P561" s="9"/>
      <c r="Q561" s="9"/>
    </row>
    <row r="562" spans="1:17" s="7" customFormat="1" ht="20.25" customHeight="1">
      <c r="A562" s="412"/>
      <c r="B562" s="415"/>
      <c r="C562" s="472" t="s">
        <v>230</v>
      </c>
      <c r="D562" s="473"/>
      <c r="E562" s="448"/>
      <c r="F562" s="431"/>
      <c r="G562" s="131">
        <f>H498*2</f>
        <v>29</v>
      </c>
      <c r="H562" s="480"/>
      <c r="I562" s="480"/>
      <c r="J562" s="480"/>
      <c r="K562" s="9"/>
      <c r="L562" s="9"/>
      <c r="M562" s="9"/>
      <c r="N562" s="9"/>
      <c r="O562" s="9"/>
      <c r="P562" s="9"/>
      <c r="Q562" s="9"/>
    </row>
    <row r="563" spans="1:17" s="7" customFormat="1" ht="42" customHeight="1">
      <c r="A563" s="413"/>
      <c r="B563" s="416"/>
      <c r="C563" s="484" t="s">
        <v>271</v>
      </c>
      <c r="D563" s="485"/>
      <c r="E563" s="476"/>
      <c r="F563" s="432"/>
      <c r="G563" s="225">
        <f>G570</f>
        <v>90</v>
      </c>
      <c r="H563" s="481"/>
      <c r="I563" s="481"/>
      <c r="J563" s="481"/>
      <c r="K563" s="9"/>
      <c r="L563" s="9"/>
      <c r="M563" s="9"/>
      <c r="N563" s="9"/>
      <c r="O563" s="9"/>
      <c r="P563" s="9"/>
      <c r="Q563" s="9"/>
    </row>
    <row r="564" spans="1:17" s="7" customFormat="1" ht="21.75" customHeight="1">
      <c r="A564" s="411">
        <f>A558+1</f>
        <v>218</v>
      </c>
      <c r="B564" s="414" t="s">
        <v>255</v>
      </c>
      <c r="C564" s="470" t="s">
        <v>557</v>
      </c>
      <c r="D564" s="471"/>
      <c r="E564" s="447" t="s">
        <v>316</v>
      </c>
      <c r="F564" s="430">
        <v>120</v>
      </c>
      <c r="G564" s="204" t="s">
        <v>93</v>
      </c>
      <c r="H564" s="479">
        <f>SUM(G565:G570)</f>
        <v>5112</v>
      </c>
      <c r="I564" s="479">
        <v>4854</v>
      </c>
      <c r="J564" s="616">
        <f>(H564-I564)/H564*100</f>
        <v>5.046948356807512</v>
      </c>
      <c r="K564" s="9"/>
      <c r="L564" s="9"/>
      <c r="M564" s="9"/>
      <c r="N564" s="9"/>
      <c r="O564" s="9"/>
      <c r="P564" s="9"/>
      <c r="Q564" s="9"/>
    </row>
    <row r="565" spans="1:17" s="7" customFormat="1" ht="84.75" customHeight="1">
      <c r="A565" s="412"/>
      <c r="B565" s="415"/>
      <c r="C565" s="472" t="s">
        <v>517</v>
      </c>
      <c r="D565" s="473"/>
      <c r="E565" s="448"/>
      <c r="F565" s="431"/>
      <c r="G565" s="131">
        <f>H471</f>
        <v>2137</v>
      </c>
      <c r="H565" s="480"/>
      <c r="I565" s="480"/>
      <c r="J565" s="617"/>
      <c r="K565" s="9"/>
      <c r="L565" s="9"/>
      <c r="M565" s="9"/>
      <c r="N565" s="9"/>
      <c r="O565" s="9"/>
      <c r="P565" s="9"/>
      <c r="Q565" s="9"/>
    </row>
    <row r="566" spans="1:17" s="7" customFormat="1" ht="42.75" customHeight="1">
      <c r="A566" s="412"/>
      <c r="B566" s="415"/>
      <c r="C566" s="472" t="s">
        <v>208</v>
      </c>
      <c r="D566" s="473"/>
      <c r="E566" s="448"/>
      <c r="F566" s="431"/>
      <c r="G566" s="131">
        <f>H458</f>
        <v>1487</v>
      </c>
      <c r="H566" s="480"/>
      <c r="I566" s="480"/>
      <c r="J566" s="617"/>
      <c r="K566" s="9"/>
      <c r="L566" s="9"/>
      <c r="M566" s="9"/>
      <c r="N566" s="9"/>
      <c r="O566" s="9"/>
      <c r="P566" s="9"/>
      <c r="Q566" s="9"/>
    </row>
    <row r="567" spans="1:17" s="7" customFormat="1" ht="42" customHeight="1">
      <c r="A567" s="412"/>
      <c r="B567" s="415"/>
      <c r="C567" s="472" t="s">
        <v>908</v>
      </c>
      <c r="D567" s="473"/>
      <c r="E567" s="448"/>
      <c r="F567" s="431"/>
      <c r="G567" s="131">
        <f>H484</f>
        <v>513</v>
      </c>
      <c r="H567" s="480"/>
      <c r="I567" s="480"/>
      <c r="J567" s="617"/>
      <c r="K567" s="9"/>
      <c r="L567" s="9"/>
      <c r="M567" s="9"/>
      <c r="N567" s="9"/>
      <c r="O567" s="9"/>
      <c r="P567" s="9"/>
      <c r="Q567" s="9"/>
    </row>
    <row r="568" spans="1:17" s="7" customFormat="1" ht="109.5" customHeight="1">
      <c r="A568" s="412"/>
      <c r="B568" s="415"/>
      <c r="C568" s="472" t="s">
        <v>877</v>
      </c>
      <c r="D568" s="473"/>
      <c r="E568" s="448"/>
      <c r="F568" s="431"/>
      <c r="G568" s="131">
        <f>H491/8</f>
        <v>856</v>
      </c>
      <c r="H568" s="480"/>
      <c r="I568" s="480"/>
      <c r="J568" s="617"/>
      <c r="K568" s="9"/>
      <c r="L568" s="9"/>
      <c r="M568" s="9"/>
      <c r="N568" s="9"/>
      <c r="O568" s="9"/>
      <c r="P568" s="9"/>
      <c r="Q568" s="9"/>
    </row>
    <row r="569" spans="1:17" s="7" customFormat="1" ht="22.5" customHeight="1">
      <c r="A569" s="412"/>
      <c r="B569" s="415"/>
      <c r="C569" s="472" t="s">
        <v>230</v>
      </c>
      <c r="D569" s="473"/>
      <c r="E569" s="448"/>
      <c r="F569" s="431"/>
      <c r="G569" s="131">
        <f>H498*2</f>
        <v>29</v>
      </c>
      <c r="H569" s="480"/>
      <c r="I569" s="480"/>
      <c r="J569" s="617"/>
      <c r="K569" s="9"/>
      <c r="L569" s="9"/>
      <c r="M569" s="9"/>
      <c r="N569" s="9"/>
      <c r="O569" s="9"/>
      <c r="P569" s="9"/>
      <c r="Q569" s="9"/>
    </row>
    <row r="570" spans="1:17" s="7" customFormat="1" ht="42.75" customHeight="1">
      <c r="A570" s="413"/>
      <c r="B570" s="416"/>
      <c r="C570" s="484" t="s">
        <v>271</v>
      </c>
      <c r="D570" s="485"/>
      <c r="E570" s="476"/>
      <c r="F570" s="432"/>
      <c r="G570" s="225">
        <f>H500</f>
        <v>90</v>
      </c>
      <c r="H570" s="481"/>
      <c r="I570" s="481"/>
      <c r="J570" s="703"/>
      <c r="K570" s="9"/>
      <c r="L570" s="9"/>
      <c r="M570" s="9"/>
      <c r="N570" s="9"/>
      <c r="O570" s="9"/>
      <c r="P570" s="9"/>
      <c r="Q570" s="9"/>
    </row>
    <row r="571" spans="1:17" s="7" customFormat="1" ht="88.5" customHeight="1">
      <c r="A571" s="181">
        <f>A564+1</f>
        <v>219</v>
      </c>
      <c r="B571" s="169" t="s">
        <v>256</v>
      </c>
      <c r="C571" s="482" t="s">
        <v>987</v>
      </c>
      <c r="D571" s="483"/>
      <c r="E571" s="102" t="s">
        <v>316</v>
      </c>
      <c r="F571" s="321">
        <v>120</v>
      </c>
      <c r="G571" s="322" t="s">
        <v>93</v>
      </c>
      <c r="H571" s="304">
        <f>H564-G566+H459</f>
        <v>5130</v>
      </c>
      <c r="I571" s="304">
        <v>4872</v>
      </c>
      <c r="J571" s="284">
        <v>4872</v>
      </c>
      <c r="K571" s="9"/>
      <c r="L571" s="9"/>
      <c r="M571" s="9"/>
      <c r="N571" s="9"/>
      <c r="O571" s="9"/>
      <c r="P571" s="9"/>
      <c r="Q571" s="9"/>
    </row>
    <row r="572" spans="1:17" s="7" customFormat="1" ht="49.5" customHeight="1">
      <c r="A572" s="449" t="s">
        <v>100</v>
      </c>
      <c r="B572" s="449"/>
      <c r="C572" s="449"/>
      <c r="D572" s="449"/>
      <c r="E572" s="449"/>
      <c r="F572" s="449"/>
      <c r="G572" s="449"/>
      <c r="H572" s="449"/>
      <c r="I572" s="78"/>
      <c r="J572" s="78"/>
      <c r="K572" s="9"/>
      <c r="L572" s="9"/>
      <c r="M572" s="9"/>
      <c r="N572" s="9"/>
      <c r="O572" s="9"/>
      <c r="P572" s="9"/>
      <c r="Q572" s="9"/>
    </row>
    <row r="573" spans="1:17" s="7" customFormat="1" ht="42" customHeight="1">
      <c r="A573" s="411">
        <f>A571+1</f>
        <v>220</v>
      </c>
      <c r="B573" s="414" t="s">
        <v>257</v>
      </c>
      <c r="C573" s="470" t="s">
        <v>989</v>
      </c>
      <c r="D573" s="471"/>
      <c r="E573" s="447" t="s">
        <v>316</v>
      </c>
      <c r="F573" s="430">
        <v>120</v>
      </c>
      <c r="G573" s="204" t="s">
        <v>93</v>
      </c>
      <c r="H573" s="479">
        <f>SUM(G574:G579)</f>
        <v>5130</v>
      </c>
      <c r="I573" s="479">
        <v>4872</v>
      </c>
      <c r="J573" s="616">
        <f>(H573-I573)/H573*100</f>
        <v>5.0292397660818713</v>
      </c>
      <c r="K573" s="9"/>
      <c r="L573" s="9"/>
      <c r="M573" s="9"/>
      <c r="N573" s="9"/>
      <c r="O573" s="9"/>
      <c r="P573" s="9"/>
      <c r="Q573" s="9"/>
    </row>
    <row r="574" spans="1:17" s="7" customFormat="1" ht="104.25" customHeight="1">
      <c r="A574" s="412"/>
      <c r="B574" s="415"/>
      <c r="C574" s="472" t="s">
        <v>519</v>
      </c>
      <c r="D574" s="473"/>
      <c r="E574" s="448"/>
      <c r="F574" s="431"/>
      <c r="G574" s="131">
        <f>G565</f>
        <v>2137</v>
      </c>
      <c r="H574" s="480"/>
      <c r="I574" s="480"/>
      <c r="J574" s="617"/>
      <c r="K574" s="9"/>
      <c r="L574" s="9"/>
      <c r="M574" s="9"/>
      <c r="N574" s="9"/>
      <c r="O574" s="9"/>
      <c r="P574" s="9"/>
      <c r="Q574" s="9"/>
    </row>
    <row r="575" spans="1:17" s="7" customFormat="1" ht="63" customHeight="1">
      <c r="A575" s="412"/>
      <c r="B575" s="415"/>
      <c r="C575" s="472" t="s">
        <v>518</v>
      </c>
      <c r="D575" s="473"/>
      <c r="E575" s="448"/>
      <c r="F575" s="431"/>
      <c r="G575" s="131">
        <f>H459</f>
        <v>1505</v>
      </c>
      <c r="H575" s="480"/>
      <c r="I575" s="480"/>
      <c r="J575" s="617"/>
      <c r="K575" s="9"/>
      <c r="L575" s="9"/>
      <c r="M575" s="9"/>
      <c r="N575" s="9"/>
      <c r="O575" s="9"/>
      <c r="P575" s="9"/>
      <c r="Q575" s="9"/>
    </row>
    <row r="576" spans="1:17" s="7" customFormat="1" ht="42.75" customHeight="1">
      <c r="A576" s="412"/>
      <c r="B576" s="415"/>
      <c r="C576" s="472" t="s">
        <v>908</v>
      </c>
      <c r="D576" s="473"/>
      <c r="E576" s="448"/>
      <c r="F576" s="431"/>
      <c r="G576" s="131">
        <f>H484</f>
        <v>513</v>
      </c>
      <c r="H576" s="480"/>
      <c r="I576" s="480"/>
      <c r="J576" s="617"/>
      <c r="K576" s="9"/>
      <c r="L576" s="9"/>
      <c r="M576" s="9"/>
      <c r="N576" s="9"/>
      <c r="O576" s="9"/>
      <c r="P576" s="9"/>
      <c r="Q576" s="9"/>
    </row>
    <row r="577" spans="1:17" s="7" customFormat="1" ht="103.5" customHeight="1">
      <c r="A577" s="412"/>
      <c r="B577" s="415"/>
      <c r="C577" s="472" t="s">
        <v>877</v>
      </c>
      <c r="D577" s="473"/>
      <c r="E577" s="448"/>
      <c r="F577" s="431"/>
      <c r="G577" s="131">
        <f>G568</f>
        <v>856</v>
      </c>
      <c r="H577" s="480"/>
      <c r="I577" s="480"/>
      <c r="J577" s="617"/>
      <c r="K577" s="9"/>
      <c r="L577" s="9"/>
      <c r="M577" s="9"/>
      <c r="N577" s="9"/>
      <c r="O577" s="9"/>
      <c r="P577" s="9"/>
      <c r="Q577" s="9"/>
    </row>
    <row r="578" spans="1:17" s="7" customFormat="1" ht="20.25" customHeight="1">
      <c r="A578" s="412"/>
      <c r="B578" s="415"/>
      <c r="C578" s="472" t="s">
        <v>230</v>
      </c>
      <c r="D578" s="473"/>
      <c r="E578" s="448"/>
      <c r="F578" s="431"/>
      <c r="G578" s="131">
        <f>H498*2</f>
        <v>29</v>
      </c>
      <c r="H578" s="480"/>
      <c r="I578" s="480"/>
      <c r="J578" s="617"/>
      <c r="K578" s="9"/>
      <c r="L578" s="9"/>
      <c r="M578" s="9"/>
      <c r="N578" s="9"/>
      <c r="O578" s="9"/>
      <c r="P578" s="9"/>
      <c r="Q578" s="9"/>
    </row>
    <row r="579" spans="1:17" s="7" customFormat="1" ht="42" customHeight="1">
      <c r="A579" s="413"/>
      <c r="B579" s="416"/>
      <c r="C579" s="484" t="s">
        <v>271</v>
      </c>
      <c r="D579" s="485"/>
      <c r="E579" s="476"/>
      <c r="F579" s="432"/>
      <c r="G579" s="225">
        <f>H500</f>
        <v>90</v>
      </c>
      <c r="H579" s="481"/>
      <c r="I579" s="481"/>
      <c r="J579" s="703"/>
      <c r="K579" s="9"/>
      <c r="L579" s="9"/>
      <c r="M579" s="9"/>
      <c r="N579" s="9"/>
      <c r="O579" s="9"/>
      <c r="P579" s="9"/>
      <c r="Q579" s="9"/>
    </row>
    <row r="580" spans="1:17" s="7" customFormat="1" ht="62.25" customHeight="1">
      <c r="A580" s="433">
        <f>A573+1</f>
        <v>221</v>
      </c>
      <c r="B580" s="514" t="s">
        <v>258</v>
      </c>
      <c r="C580" s="539" t="s">
        <v>520</v>
      </c>
      <c r="D580" s="540"/>
      <c r="E580" s="447" t="s">
        <v>316</v>
      </c>
      <c r="F580" s="430">
        <v>120</v>
      </c>
      <c r="G580" s="204" t="s">
        <v>93</v>
      </c>
      <c r="H580" s="442">
        <f>SUM(G581:G586)</f>
        <v>5765</v>
      </c>
      <c r="I580" s="442">
        <v>5550</v>
      </c>
      <c r="J580" s="616">
        <f>(H580-I580)/H580*100</f>
        <v>3.7294015611448397</v>
      </c>
      <c r="K580" s="9"/>
      <c r="L580" s="9"/>
      <c r="M580" s="9"/>
      <c r="N580" s="9"/>
      <c r="O580" s="9"/>
      <c r="P580" s="9"/>
      <c r="Q580" s="9"/>
    </row>
    <row r="581" spans="1:17" s="7" customFormat="1" ht="102" customHeight="1">
      <c r="A581" s="434"/>
      <c r="B581" s="515"/>
      <c r="C581" s="486" t="s">
        <v>870</v>
      </c>
      <c r="D581" s="487"/>
      <c r="E581" s="448"/>
      <c r="F581" s="431"/>
      <c r="G581" s="131">
        <f>H473</f>
        <v>2137</v>
      </c>
      <c r="H581" s="444"/>
      <c r="I581" s="444"/>
      <c r="J581" s="617"/>
      <c r="K581" s="9"/>
      <c r="L581" s="9"/>
      <c r="M581" s="9"/>
      <c r="N581" s="9"/>
      <c r="O581" s="9"/>
      <c r="P581" s="9"/>
      <c r="Q581" s="9"/>
    </row>
    <row r="582" spans="1:17" s="7" customFormat="1" ht="43.5" customHeight="1">
      <c r="A582" s="434"/>
      <c r="B582" s="515"/>
      <c r="C582" s="486" t="s">
        <v>208</v>
      </c>
      <c r="D582" s="487"/>
      <c r="E582" s="448"/>
      <c r="F582" s="431"/>
      <c r="G582" s="131">
        <f>H458</f>
        <v>1487</v>
      </c>
      <c r="H582" s="444"/>
      <c r="I582" s="444"/>
      <c r="J582" s="617"/>
      <c r="K582" s="9"/>
      <c r="L582" s="9"/>
      <c r="M582" s="9"/>
      <c r="N582" s="9"/>
      <c r="O582" s="9"/>
      <c r="P582" s="9"/>
      <c r="Q582" s="9"/>
    </row>
    <row r="583" spans="1:17" s="7" customFormat="1" ht="42" customHeight="1">
      <c r="A583" s="434"/>
      <c r="B583" s="515"/>
      <c r="C583" s="486" t="s">
        <v>510</v>
      </c>
      <c r="D583" s="487"/>
      <c r="E583" s="448"/>
      <c r="F583" s="431"/>
      <c r="G583" s="131">
        <f>H486</f>
        <v>513</v>
      </c>
      <c r="H583" s="444"/>
      <c r="I583" s="444"/>
      <c r="J583" s="617"/>
      <c r="K583" s="9"/>
      <c r="L583" s="9"/>
      <c r="M583" s="9"/>
      <c r="N583" s="9"/>
      <c r="O583" s="9"/>
      <c r="P583" s="9"/>
      <c r="Q583" s="9"/>
    </row>
    <row r="584" spans="1:17" s="7" customFormat="1" ht="63.75" customHeight="1">
      <c r="A584" s="434"/>
      <c r="B584" s="515"/>
      <c r="C584" s="486" t="s">
        <v>716</v>
      </c>
      <c r="D584" s="487"/>
      <c r="E584" s="448"/>
      <c r="F584" s="431"/>
      <c r="G584" s="131">
        <f>H493/8</f>
        <v>1509</v>
      </c>
      <c r="H584" s="444"/>
      <c r="I584" s="444"/>
      <c r="J584" s="617"/>
      <c r="K584" s="9"/>
      <c r="L584" s="9"/>
      <c r="M584" s="9"/>
      <c r="N584" s="9"/>
      <c r="O584" s="9"/>
      <c r="P584" s="9"/>
      <c r="Q584" s="9"/>
    </row>
    <row r="585" spans="1:17" s="7" customFormat="1" ht="21.75" customHeight="1">
      <c r="A585" s="434"/>
      <c r="B585" s="515"/>
      <c r="C585" s="486" t="s">
        <v>230</v>
      </c>
      <c r="D585" s="487"/>
      <c r="E585" s="448"/>
      <c r="F585" s="431"/>
      <c r="G585" s="131">
        <f>G562</f>
        <v>29</v>
      </c>
      <c r="H585" s="444"/>
      <c r="I585" s="444"/>
      <c r="J585" s="617"/>
      <c r="K585" s="9"/>
      <c r="L585" s="9"/>
      <c r="M585" s="9"/>
      <c r="N585" s="9"/>
      <c r="O585" s="9"/>
      <c r="P585" s="9"/>
      <c r="Q585" s="9"/>
    </row>
    <row r="586" spans="1:17" s="7" customFormat="1" ht="43.5" customHeight="1">
      <c r="A586" s="436"/>
      <c r="B586" s="516"/>
      <c r="C586" s="499" t="s">
        <v>271</v>
      </c>
      <c r="D586" s="500"/>
      <c r="E586" s="476"/>
      <c r="F586" s="432"/>
      <c r="G586" s="225">
        <f>H500</f>
        <v>90</v>
      </c>
      <c r="H586" s="469"/>
      <c r="I586" s="469"/>
      <c r="J586" s="703"/>
      <c r="K586" s="9"/>
      <c r="L586" s="9"/>
      <c r="M586" s="9"/>
      <c r="N586" s="9"/>
      <c r="O586" s="9"/>
      <c r="P586" s="9"/>
      <c r="Q586" s="9"/>
    </row>
    <row r="587" spans="1:17" s="7" customFormat="1" ht="61.5" customHeight="1">
      <c r="A587" s="522">
        <f>A580+1</f>
        <v>222</v>
      </c>
      <c r="B587" s="414" t="s">
        <v>259</v>
      </c>
      <c r="C587" s="562" t="s">
        <v>993</v>
      </c>
      <c r="D587" s="563"/>
      <c r="E587" s="447" t="s">
        <v>316</v>
      </c>
      <c r="F587" s="536">
        <v>120</v>
      </c>
      <c r="G587" s="204" t="s">
        <v>93</v>
      </c>
      <c r="H587" s="479">
        <f>SUM(G588:G593)</f>
        <v>5868</v>
      </c>
      <c r="I587" s="479">
        <v>5574</v>
      </c>
      <c r="J587" s="616">
        <f>(H587-I587)/H587*100</f>
        <v>5.0102249488752557</v>
      </c>
      <c r="K587" s="9"/>
      <c r="L587" s="9"/>
      <c r="M587" s="9"/>
      <c r="N587" s="9"/>
      <c r="O587" s="9"/>
      <c r="P587" s="9"/>
      <c r="Q587" s="9"/>
    </row>
    <row r="588" spans="1:17" s="7" customFormat="1" ht="100.5" customHeight="1">
      <c r="A588" s="523"/>
      <c r="B588" s="415"/>
      <c r="C588" s="486" t="s">
        <v>871</v>
      </c>
      <c r="D588" s="487"/>
      <c r="E588" s="448"/>
      <c r="F588" s="537"/>
      <c r="G588" s="131">
        <f>G581</f>
        <v>2137</v>
      </c>
      <c r="H588" s="480"/>
      <c r="I588" s="480"/>
      <c r="J588" s="617"/>
      <c r="K588" s="9"/>
      <c r="L588" s="9"/>
      <c r="M588" s="9"/>
      <c r="N588" s="9"/>
      <c r="O588" s="9"/>
      <c r="P588" s="9"/>
      <c r="Q588" s="9"/>
    </row>
    <row r="589" spans="1:17" s="7" customFormat="1" ht="62.25" customHeight="1">
      <c r="A589" s="523"/>
      <c r="B589" s="415"/>
      <c r="C589" s="486" t="s">
        <v>521</v>
      </c>
      <c r="D589" s="487"/>
      <c r="E589" s="448"/>
      <c r="F589" s="537"/>
      <c r="G589" s="131">
        <f>H459</f>
        <v>1505</v>
      </c>
      <c r="H589" s="480"/>
      <c r="I589" s="480"/>
      <c r="J589" s="617"/>
      <c r="K589" s="9"/>
      <c r="L589" s="9"/>
      <c r="M589" s="9"/>
      <c r="N589" s="9"/>
      <c r="O589" s="9"/>
      <c r="P589" s="9"/>
      <c r="Q589" s="9"/>
    </row>
    <row r="590" spans="1:17" s="7" customFormat="1" ht="39.75" customHeight="1">
      <c r="A590" s="523"/>
      <c r="B590" s="415"/>
      <c r="C590" s="486" t="s">
        <v>510</v>
      </c>
      <c r="D590" s="487"/>
      <c r="E590" s="448"/>
      <c r="F590" s="537"/>
      <c r="G590" s="131">
        <f>H486</f>
        <v>513</v>
      </c>
      <c r="H590" s="480"/>
      <c r="I590" s="480"/>
      <c r="J590" s="617"/>
      <c r="K590" s="9"/>
      <c r="L590" s="9"/>
      <c r="M590" s="9"/>
      <c r="N590" s="9"/>
      <c r="O590" s="9"/>
      <c r="P590" s="9"/>
      <c r="Q590" s="9"/>
    </row>
    <row r="591" spans="1:17" s="7" customFormat="1" ht="63" customHeight="1">
      <c r="A591" s="523"/>
      <c r="B591" s="415"/>
      <c r="C591" s="486" t="s">
        <v>408</v>
      </c>
      <c r="D591" s="487"/>
      <c r="E591" s="448"/>
      <c r="F591" s="537"/>
      <c r="G591" s="131">
        <f>H497</f>
        <v>1594</v>
      </c>
      <c r="H591" s="480"/>
      <c r="I591" s="480"/>
      <c r="J591" s="617"/>
      <c r="K591" s="9"/>
      <c r="L591" s="9"/>
      <c r="M591" s="9"/>
      <c r="N591" s="9"/>
      <c r="O591" s="9"/>
      <c r="P591" s="9"/>
      <c r="Q591" s="9"/>
    </row>
    <row r="592" spans="1:17" s="7" customFormat="1" ht="20.25" customHeight="1">
      <c r="A592" s="523"/>
      <c r="B592" s="415"/>
      <c r="C592" s="764" t="s">
        <v>230</v>
      </c>
      <c r="D592" s="765"/>
      <c r="E592" s="448"/>
      <c r="F592" s="537"/>
      <c r="G592" s="197">
        <f>H498*2</f>
        <v>29</v>
      </c>
      <c r="H592" s="480"/>
      <c r="I592" s="480"/>
      <c r="J592" s="617"/>
      <c r="K592" s="9"/>
      <c r="L592" s="9"/>
      <c r="M592" s="9"/>
      <c r="N592" s="9"/>
      <c r="O592" s="9"/>
      <c r="P592" s="9"/>
      <c r="Q592" s="9"/>
    </row>
    <row r="593" spans="1:19" s="7" customFormat="1" ht="44.25" customHeight="1">
      <c r="A593" s="582"/>
      <c r="B593" s="416"/>
      <c r="C593" s="499" t="s">
        <v>271</v>
      </c>
      <c r="D593" s="500"/>
      <c r="E593" s="448"/>
      <c r="F593" s="537"/>
      <c r="G593" s="225">
        <f>H500</f>
        <v>90</v>
      </c>
      <c r="H593" s="481"/>
      <c r="I593" s="481"/>
      <c r="J593" s="703"/>
      <c r="K593" s="9"/>
      <c r="L593" s="9"/>
      <c r="M593" s="9"/>
      <c r="N593" s="9"/>
      <c r="O593" s="9"/>
      <c r="P593" s="9"/>
      <c r="Q593" s="9"/>
    </row>
    <row r="594" spans="1:19" s="14" customFormat="1" ht="66.75" customHeight="1">
      <c r="A594" s="180">
        <f>A587+1</f>
        <v>223</v>
      </c>
      <c r="B594" s="171" t="s">
        <v>260</v>
      </c>
      <c r="C594" s="701" t="s">
        <v>717</v>
      </c>
      <c r="D594" s="702"/>
      <c r="E594" s="476"/>
      <c r="F594" s="538"/>
      <c r="G594" s="134">
        <f>H493/8</f>
        <v>1509</v>
      </c>
      <c r="H594" s="278">
        <f>H587-G591+G594</f>
        <v>5783</v>
      </c>
      <c r="I594" s="278">
        <v>5568</v>
      </c>
      <c r="J594" s="284">
        <f>(H594-I594)/H594*100</f>
        <v>3.717793532768459</v>
      </c>
      <c r="K594" s="9"/>
      <c r="L594" s="12"/>
      <c r="M594" s="13"/>
      <c r="N594" s="13"/>
      <c r="O594" s="13"/>
      <c r="P594" s="13"/>
      <c r="Q594" s="13"/>
      <c r="R594" s="13"/>
      <c r="S594" s="13"/>
    </row>
    <row r="595" spans="1:19" s="7" customFormat="1" ht="39.75" customHeight="1">
      <c r="A595" s="411">
        <f>A594+1</f>
        <v>224</v>
      </c>
      <c r="B595" s="414" t="s">
        <v>261</v>
      </c>
      <c r="C595" s="493" t="s">
        <v>990</v>
      </c>
      <c r="D595" s="494"/>
      <c r="E595" s="447" t="s">
        <v>322</v>
      </c>
      <c r="F595" s="430">
        <v>120</v>
      </c>
      <c r="G595" s="204" t="s">
        <v>93</v>
      </c>
      <c r="H595" s="479">
        <f>SUM(G596:G601)</f>
        <v>5112</v>
      </c>
      <c r="I595" s="479">
        <v>4854</v>
      </c>
      <c r="J595" s="616">
        <f>(H595-I595)/H595*100</f>
        <v>5.046948356807512</v>
      </c>
      <c r="K595" s="9"/>
      <c r="L595" s="9"/>
      <c r="M595" s="9"/>
      <c r="N595" s="9"/>
      <c r="O595" s="9"/>
      <c r="P595" s="9"/>
      <c r="Q595" s="9"/>
    </row>
    <row r="596" spans="1:19" s="7" customFormat="1" ht="83.25" customHeight="1">
      <c r="A596" s="412"/>
      <c r="B596" s="415"/>
      <c r="C596" s="472" t="s">
        <v>522</v>
      </c>
      <c r="D596" s="473"/>
      <c r="E596" s="766"/>
      <c r="F596" s="431"/>
      <c r="G596" s="131">
        <f>H475</f>
        <v>2137</v>
      </c>
      <c r="H596" s="480"/>
      <c r="I596" s="480"/>
      <c r="J596" s="617"/>
      <c r="K596" s="9"/>
      <c r="L596" s="9"/>
      <c r="M596" s="9"/>
      <c r="N596" s="9"/>
      <c r="O596" s="9"/>
      <c r="P596" s="9"/>
      <c r="Q596" s="9"/>
    </row>
    <row r="597" spans="1:19" s="7" customFormat="1" ht="40.5" customHeight="1">
      <c r="A597" s="412"/>
      <c r="B597" s="415"/>
      <c r="C597" s="472" t="s">
        <v>523</v>
      </c>
      <c r="D597" s="473"/>
      <c r="E597" s="766"/>
      <c r="F597" s="431"/>
      <c r="G597" s="131">
        <f>H461</f>
        <v>1487</v>
      </c>
      <c r="H597" s="480"/>
      <c r="I597" s="480"/>
      <c r="J597" s="617"/>
      <c r="K597" s="9"/>
      <c r="L597" s="9"/>
      <c r="M597" s="9"/>
      <c r="N597" s="9"/>
      <c r="O597" s="9"/>
      <c r="P597" s="9"/>
      <c r="Q597" s="9"/>
    </row>
    <row r="598" spans="1:19" s="7" customFormat="1" ht="40.5" customHeight="1">
      <c r="A598" s="412"/>
      <c r="B598" s="415"/>
      <c r="C598" s="472" t="s">
        <v>714</v>
      </c>
      <c r="D598" s="473"/>
      <c r="E598" s="766"/>
      <c r="F598" s="431"/>
      <c r="G598" s="131">
        <f>H485</f>
        <v>513</v>
      </c>
      <c r="H598" s="480"/>
      <c r="I598" s="480"/>
      <c r="J598" s="617"/>
      <c r="K598" s="9"/>
      <c r="L598" s="9"/>
      <c r="M598" s="9"/>
      <c r="N598" s="9"/>
      <c r="O598" s="9"/>
      <c r="P598" s="9"/>
      <c r="Q598" s="9"/>
    </row>
    <row r="599" spans="1:19" s="7" customFormat="1" ht="81" customHeight="1">
      <c r="A599" s="412"/>
      <c r="B599" s="415"/>
      <c r="C599" s="472" t="s">
        <v>878</v>
      </c>
      <c r="D599" s="473"/>
      <c r="E599" s="766"/>
      <c r="F599" s="431"/>
      <c r="G599" s="131">
        <f>H491/8</f>
        <v>856</v>
      </c>
      <c r="H599" s="480"/>
      <c r="I599" s="480"/>
      <c r="J599" s="617"/>
      <c r="K599" s="9"/>
      <c r="L599" s="9"/>
      <c r="M599" s="9"/>
      <c r="N599" s="9"/>
      <c r="O599" s="9"/>
      <c r="P599" s="9"/>
      <c r="Q599" s="9"/>
    </row>
    <row r="600" spans="1:19" s="7" customFormat="1" ht="20.25" customHeight="1">
      <c r="A600" s="412"/>
      <c r="B600" s="415"/>
      <c r="C600" s="472" t="s">
        <v>230</v>
      </c>
      <c r="D600" s="473"/>
      <c r="E600" s="766"/>
      <c r="F600" s="431"/>
      <c r="G600" s="131">
        <f>H498*2</f>
        <v>29</v>
      </c>
      <c r="H600" s="480"/>
      <c r="I600" s="480"/>
      <c r="J600" s="617"/>
      <c r="K600" s="9"/>
      <c r="L600" s="9"/>
      <c r="M600" s="9"/>
      <c r="N600" s="9"/>
      <c r="O600" s="9"/>
      <c r="P600" s="9"/>
      <c r="Q600" s="9"/>
    </row>
    <row r="601" spans="1:19" s="7" customFormat="1" ht="42" customHeight="1">
      <c r="A601" s="413"/>
      <c r="B601" s="416"/>
      <c r="C601" s="484" t="s">
        <v>271</v>
      </c>
      <c r="D601" s="485"/>
      <c r="E601" s="767"/>
      <c r="F601" s="432"/>
      <c r="G601" s="324">
        <f>H500</f>
        <v>90</v>
      </c>
      <c r="H601" s="481"/>
      <c r="I601" s="481"/>
      <c r="J601" s="703"/>
      <c r="K601" s="9"/>
      <c r="L601" s="9"/>
      <c r="M601" s="9"/>
      <c r="N601" s="9"/>
      <c r="O601" s="9"/>
      <c r="P601" s="9"/>
      <c r="Q601" s="9"/>
    </row>
    <row r="602" spans="1:19" s="7" customFormat="1" ht="49.5" customHeight="1">
      <c r="A602" s="449" t="s">
        <v>100</v>
      </c>
      <c r="B602" s="449"/>
      <c r="C602" s="449"/>
      <c r="D602" s="449"/>
      <c r="E602" s="449"/>
      <c r="F602" s="449"/>
      <c r="G602" s="449"/>
      <c r="H602" s="449"/>
      <c r="I602" s="78"/>
      <c r="J602" s="78"/>
      <c r="K602" s="9"/>
      <c r="L602" s="9"/>
      <c r="M602" s="9"/>
      <c r="N602" s="9"/>
      <c r="O602" s="9"/>
      <c r="P602" s="9"/>
      <c r="Q602" s="9"/>
    </row>
    <row r="603" spans="1:19" s="7" customFormat="1" ht="27.75" customHeight="1">
      <c r="A603" s="411">
        <f>A595+1</f>
        <v>225</v>
      </c>
      <c r="B603" s="414" t="s">
        <v>262</v>
      </c>
      <c r="C603" s="493" t="s">
        <v>710</v>
      </c>
      <c r="D603" s="494"/>
      <c r="E603" s="447" t="s">
        <v>322</v>
      </c>
      <c r="F603" s="430">
        <v>120</v>
      </c>
      <c r="G603" s="204" t="s">
        <v>93</v>
      </c>
      <c r="H603" s="479">
        <f>SUM(G604:G609)</f>
        <v>5112</v>
      </c>
      <c r="I603" s="479">
        <v>4854</v>
      </c>
      <c r="J603" s="616">
        <f>(H603-I603)/H603*100</f>
        <v>5.046948356807512</v>
      </c>
      <c r="K603" s="9"/>
      <c r="L603" s="9"/>
      <c r="M603" s="9"/>
      <c r="N603" s="9"/>
      <c r="O603" s="9"/>
      <c r="P603" s="9"/>
      <c r="Q603" s="9"/>
    </row>
    <row r="604" spans="1:19" s="7" customFormat="1" ht="88.5" customHeight="1">
      <c r="A604" s="412"/>
      <c r="B604" s="415"/>
      <c r="C604" s="472" t="s">
        <v>385</v>
      </c>
      <c r="D604" s="473"/>
      <c r="E604" s="448"/>
      <c r="F604" s="431"/>
      <c r="G604" s="131">
        <f>H478</f>
        <v>2137</v>
      </c>
      <c r="H604" s="480"/>
      <c r="I604" s="480"/>
      <c r="J604" s="617"/>
      <c r="K604" s="9"/>
      <c r="L604" s="9"/>
      <c r="M604" s="9"/>
      <c r="N604" s="9"/>
      <c r="O604" s="9"/>
      <c r="P604" s="9"/>
      <c r="Q604" s="9"/>
    </row>
    <row r="605" spans="1:19" s="7" customFormat="1" ht="39" customHeight="1">
      <c r="A605" s="412"/>
      <c r="B605" s="415"/>
      <c r="C605" s="472" t="s">
        <v>523</v>
      </c>
      <c r="D605" s="473"/>
      <c r="E605" s="448"/>
      <c r="F605" s="431"/>
      <c r="G605" s="131">
        <f>H461</f>
        <v>1487</v>
      </c>
      <c r="H605" s="480"/>
      <c r="I605" s="480"/>
      <c r="J605" s="617"/>
      <c r="K605" s="9"/>
      <c r="L605" s="9"/>
      <c r="M605" s="9"/>
      <c r="N605" s="9"/>
      <c r="O605" s="9"/>
      <c r="P605" s="9"/>
      <c r="Q605" s="9"/>
    </row>
    <row r="606" spans="1:19" s="7" customFormat="1" ht="39" customHeight="1">
      <c r="A606" s="412"/>
      <c r="B606" s="415"/>
      <c r="C606" s="472" t="s">
        <v>711</v>
      </c>
      <c r="D606" s="473"/>
      <c r="E606" s="448"/>
      <c r="F606" s="431"/>
      <c r="G606" s="131">
        <f>H484</f>
        <v>513</v>
      </c>
      <c r="H606" s="480"/>
      <c r="I606" s="480"/>
      <c r="J606" s="617"/>
      <c r="K606" s="9"/>
      <c r="L606" s="9"/>
      <c r="M606" s="9"/>
      <c r="N606" s="9"/>
      <c r="O606" s="9"/>
      <c r="P606" s="9"/>
      <c r="Q606" s="9"/>
    </row>
    <row r="607" spans="1:19" s="7" customFormat="1" ht="101.25" customHeight="1">
      <c r="A607" s="412"/>
      <c r="B607" s="415"/>
      <c r="C607" s="472" t="s">
        <v>879</v>
      </c>
      <c r="D607" s="473"/>
      <c r="E607" s="448"/>
      <c r="F607" s="431"/>
      <c r="G607" s="131">
        <f>H491/8</f>
        <v>856</v>
      </c>
      <c r="H607" s="480"/>
      <c r="I607" s="480"/>
      <c r="J607" s="617"/>
      <c r="K607" s="9"/>
      <c r="L607" s="9"/>
      <c r="M607" s="9"/>
      <c r="N607" s="9"/>
      <c r="O607" s="9"/>
      <c r="P607" s="9"/>
      <c r="Q607" s="9"/>
    </row>
    <row r="608" spans="1:19" s="7" customFormat="1" ht="19.5" customHeight="1">
      <c r="A608" s="412"/>
      <c r="B608" s="415"/>
      <c r="C608" s="472" t="s">
        <v>230</v>
      </c>
      <c r="D608" s="473"/>
      <c r="E608" s="448"/>
      <c r="F608" s="431"/>
      <c r="G608" s="131">
        <f>H498*2</f>
        <v>29</v>
      </c>
      <c r="H608" s="480"/>
      <c r="I608" s="480"/>
      <c r="J608" s="617"/>
      <c r="K608" s="9"/>
      <c r="L608" s="9"/>
      <c r="M608" s="9"/>
      <c r="N608" s="9"/>
      <c r="O608" s="9"/>
      <c r="P608" s="9"/>
      <c r="Q608" s="9"/>
    </row>
    <row r="609" spans="1:19" s="7" customFormat="1" ht="45.75" customHeight="1">
      <c r="A609" s="413"/>
      <c r="B609" s="416"/>
      <c r="C609" s="484" t="s">
        <v>271</v>
      </c>
      <c r="D609" s="485"/>
      <c r="E609" s="476"/>
      <c r="F609" s="432"/>
      <c r="G609" s="324">
        <f>H500</f>
        <v>90</v>
      </c>
      <c r="H609" s="481"/>
      <c r="I609" s="481"/>
      <c r="J609" s="703"/>
      <c r="K609" s="9"/>
      <c r="L609" s="9"/>
      <c r="M609" s="9"/>
      <c r="N609" s="9"/>
      <c r="O609" s="9"/>
      <c r="P609" s="9"/>
      <c r="Q609" s="9"/>
    </row>
    <row r="610" spans="1:19" s="7" customFormat="1" ht="63.75" customHeight="1">
      <c r="A610" s="411">
        <f>A603+1</f>
        <v>226</v>
      </c>
      <c r="B610" s="414" t="s">
        <v>263</v>
      </c>
      <c r="C610" s="493" t="s">
        <v>409</v>
      </c>
      <c r="D610" s="494"/>
      <c r="E610" s="447" t="s">
        <v>322</v>
      </c>
      <c r="F610" s="414">
        <v>120</v>
      </c>
      <c r="G610" s="325" t="s">
        <v>93</v>
      </c>
      <c r="H610" s="490">
        <f>SUM(G611:G616)</f>
        <v>5765</v>
      </c>
      <c r="I610" s="490">
        <v>5550</v>
      </c>
      <c r="J610" s="616">
        <f>(H610-I610)/H610*100</f>
        <v>3.7294015611448397</v>
      </c>
      <c r="K610" s="9"/>
      <c r="L610" s="9"/>
      <c r="M610" s="9"/>
      <c r="N610" s="9"/>
      <c r="O610" s="9"/>
      <c r="P610" s="9"/>
      <c r="Q610" s="9"/>
    </row>
    <row r="611" spans="1:19" s="7" customFormat="1" ht="108" customHeight="1">
      <c r="A611" s="412"/>
      <c r="B611" s="415"/>
      <c r="C611" s="472" t="s">
        <v>994</v>
      </c>
      <c r="D611" s="473"/>
      <c r="E611" s="448"/>
      <c r="F611" s="415"/>
      <c r="G611" s="290">
        <f>H476</f>
        <v>2137</v>
      </c>
      <c r="H611" s="491"/>
      <c r="I611" s="491"/>
      <c r="J611" s="617"/>
      <c r="K611" s="9"/>
      <c r="L611" s="9"/>
      <c r="M611" s="9"/>
      <c r="N611" s="9"/>
      <c r="O611" s="9"/>
      <c r="P611" s="9"/>
      <c r="Q611" s="9"/>
    </row>
    <row r="612" spans="1:19" s="7" customFormat="1" ht="43.5" customHeight="1">
      <c r="A612" s="412"/>
      <c r="B612" s="415"/>
      <c r="C612" s="472" t="s">
        <v>523</v>
      </c>
      <c r="D612" s="473"/>
      <c r="E612" s="448"/>
      <c r="F612" s="415"/>
      <c r="G612" s="290">
        <f>H461</f>
        <v>1487</v>
      </c>
      <c r="H612" s="491"/>
      <c r="I612" s="491"/>
      <c r="J612" s="617"/>
      <c r="K612" s="9"/>
      <c r="L612" s="9"/>
      <c r="M612" s="9"/>
      <c r="N612" s="9"/>
      <c r="O612" s="9"/>
      <c r="P612" s="9"/>
      <c r="Q612" s="9"/>
    </row>
    <row r="613" spans="1:19" s="7" customFormat="1" ht="43.5" customHeight="1">
      <c r="A613" s="412"/>
      <c r="B613" s="415"/>
      <c r="C613" s="503" t="s">
        <v>712</v>
      </c>
      <c r="D613" s="504"/>
      <c r="E613" s="448"/>
      <c r="F613" s="415"/>
      <c r="G613" s="290">
        <f>H487</f>
        <v>513</v>
      </c>
      <c r="H613" s="491"/>
      <c r="I613" s="491"/>
      <c r="J613" s="617"/>
      <c r="K613" s="9"/>
      <c r="L613" s="9"/>
      <c r="M613" s="9"/>
      <c r="N613" s="9"/>
      <c r="O613" s="9"/>
      <c r="P613" s="9"/>
      <c r="Q613" s="9"/>
    </row>
    <row r="614" spans="1:19" s="7" customFormat="1" ht="66.75" customHeight="1">
      <c r="A614" s="412"/>
      <c r="B614" s="415"/>
      <c r="C614" s="472" t="s">
        <v>716</v>
      </c>
      <c r="D614" s="473"/>
      <c r="E614" s="448"/>
      <c r="F614" s="415"/>
      <c r="G614" s="290">
        <f>H493/8</f>
        <v>1509</v>
      </c>
      <c r="H614" s="491"/>
      <c r="I614" s="491"/>
      <c r="J614" s="617"/>
      <c r="K614" s="9"/>
      <c r="L614" s="9"/>
      <c r="M614" s="9"/>
      <c r="N614" s="9"/>
      <c r="O614" s="9"/>
      <c r="P614" s="9"/>
      <c r="Q614" s="9"/>
    </row>
    <row r="615" spans="1:19" s="7" customFormat="1" ht="21.75" customHeight="1">
      <c r="A615" s="412"/>
      <c r="B615" s="415"/>
      <c r="C615" s="472" t="s">
        <v>230</v>
      </c>
      <c r="D615" s="473"/>
      <c r="E615" s="448"/>
      <c r="F615" s="415"/>
      <c r="G615" s="290">
        <f>H498*2</f>
        <v>29</v>
      </c>
      <c r="H615" s="491"/>
      <c r="I615" s="491"/>
      <c r="J615" s="617"/>
      <c r="K615" s="9"/>
      <c r="L615" s="9"/>
      <c r="M615" s="9"/>
      <c r="N615" s="9"/>
      <c r="O615" s="9"/>
      <c r="P615" s="9"/>
      <c r="Q615" s="9"/>
    </row>
    <row r="616" spans="1:19" s="7" customFormat="1" ht="42" customHeight="1">
      <c r="A616" s="413"/>
      <c r="B616" s="416"/>
      <c r="C616" s="484" t="s">
        <v>271</v>
      </c>
      <c r="D616" s="485"/>
      <c r="E616" s="476"/>
      <c r="F616" s="416"/>
      <c r="G616" s="292">
        <f>H500</f>
        <v>90</v>
      </c>
      <c r="H616" s="492"/>
      <c r="I616" s="492"/>
      <c r="J616" s="703"/>
      <c r="K616" s="9"/>
      <c r="L616" s="9"/>
      <c r="M616" s="9"/>
      <c r="N616" s="9"/>
      <c r="O616" s="9"/>
      <c r="P616" s="9"/>
      <c r="Q616" s="9"/>
    </row>
    <row r="617" spans="1:19" s="7" customFormat="1" ht="57.75" customHeight="1">
      <c r="A617" s="411">
        <f>A610+1</f>
        <v>227</v>
      </c>
      <c r="B617" s="414" t="s">
        <v>264</v>
      </c>
      <c r="C617" s="719" t="s">
        <v>995</v>
      </c>
      <c r="D617" s="720"/>
      <c r="E617" s="447" t="s">
        <v>322</v>
      </c>
      <c r="F617" s="746">
        <v>120</v>
      </c>
      <c r="G617" s="325" t="s">
        <v>93</v>
      </c>
      <c r="H617" s="490">
        <f>SUM(G618:G623)</f>
        <v>5868</v>
      </c>
      <c r="I617" s="490">
        <v>5574</v>
      </c>
      <c r="J617" s="616">
        <f>(H617-I617)/H617*100</f>
        <v>5.0102249488752557</v>
      </c>
      <c r="K617" s="9"/>
      <c r="L617" s="9"/>
      <c r="M617" s="9"/>
      <c r="N617" s="9"/>
      <c r="O617" s="9"/>
      <c r="P617" s="9"/>
      <c r="Q617" s="9"/>
    </row>
    <row r="618" spans="1:19" s="7" customFormat="1" ht="126.75" customHeight="1">
      <c r="A618" s="412"/>
      <c r="B618" s="415"/>
      <c r="C618" s="472" t="s">
        <v>872</v>
      </c>
      <c r="D618" s="473"/>
      <c r="E618" s="448"/>
      <c r="F618" s="747"/>
      <c r="G618" s="290">
        <f>G588</f>
        <v>2137</v>
      </c>
      <c r="H618" s="491"/>
      <c r="I618" s="491"/>
      <c r="J618" s="617"/>
      <c r="K618" s="9"/>
      <c r="L618" s="9"/>
      <c r="M618" s="9"/>
      <c r="N618" s="9"/>
      <c r="O618" s="9"/>
      <c r="P618" s="9"/>
      <c r="Q618" s="9"/>
    </row>
    <row r="619" spans="1:19" s="7" customFormat="1" ht="57.75" customHeight="1">
      <c r="A619" s="412"/>
      <c r="B619" s="415"/>
      <c r="C619" s="472" t="s">
        <v>713</v>
      </c>
      <c r="D619" s="473"/>
      <c r="E619" s="448"/>
      <c r="F619" s="747"/>
      <c r="G619" s="290">
        <f>H462</f>
        <v>1505</v>
      </c>
      <c r="H619" s="491"/>
      <c r="I619" s="491"/>
      <c r="J619" s="617"/>
      <c r="K619" s="9"/>
      <c r="L619" s="9"/>
      <c r="M619" s="9"/>
      <c r="N619" s="9"/>
      <c r="O619" s="9"/>
      <c r="P619" s="9"/>
      <c r="Q619" s="9"/>
    </row>
    <row r="620" spans="1:19" s="7" customFormat="1" ht="45" customHeight="1">
      <c r="A620" s="412"/>
      <c r="B620" s="415"/>
      <c r="C620" s="503" t="s">
        <v>714</v>
      </c>
      <c r="D620" s="504"/>
      <c r="E620" s="448"/>
      <c r="F620" s="747"/>
      <c r="G620" s="290">
        <f>H487</f>
        <v>513</v>
      </c>
      <c r="H620" s="491"/>
      <c r="I620" s="491"/>
      <c r="J620" s="617"/>
      <c r="K620" s="9"/>
      <c r="L620" s="9"/>
      <c r="M620" s="9"/>
      <c r="N620" s="9"/>
      <c r="O620" s="9"/>
      <c r="P620" s="9"/>
      <c r="Q620" s="9"/>
    </row>
    <row r="621" spans="1:19" s="7" customFormat="1" ht="62.25" customHeight="1">
      <c r="A621" s="412"/>
      <c r="B621" s="415"/>
      <c r="C621" s="472" t="s">
        <v>408</v>
      </c>
      <c r="D621" s="473"/>
      <c r="E621" s="448"/>
      <c r="F621" s="747"/>
      <c r="G621" s="290">
        <f>H497</f>
        <v>1594</v>
      </c>
      <c r="H621" s="491"/>
      <c r="I621" s="491"/>
      <c r="J621" s="617"/>
      <c r="K621" s="9"/>
      <c r="L621" s="9"/>
      <c r="M621" s="9"/>
      <c r="N621" s="9"/>
      <c r="O621" s="9"/>
      <c r="P621" s="9"/>
      <c r="Q621" s="9"/>
    </row>
    <row r="622" spans="1:19" s="7" customFormat="1" ht="17.25" customHeight="1">
      <c r="A622" s="412"/>
      <c r="B622" s="415"/>
      <c r="C622" s="472" t="s">
        <v>230</v>
      </c>
      <c r="D622" s="473"/>
      <c r="E622" s="448"/>
      <c r="F622" s="747"/>
      <c r="G622" s="291">
        <f>H498*2</f>
        <v>29</v>
      </c>
      <c r="H622" s="491"/>
      <c r="I622" s="491"/>
      <c r="J622" s="617"/>
      <c r="K622" s="9"/>
      <c r="L622" s="9"/>
      <c r="M622" s="9"/>
      <c r="N622" s="9"/>
      <c r="O622" s="9"/>
      <c r="P622" s="9"/>
      <c r="Q622" s="9"/>
    </row>
    <row r="623" spans="1:19" s="7" customFormat="1" ht="48.75" customHeight="1">
      <c r="A623" s="413"/>
      <c r="B623" s="416"/>
      <c r="C623" s="484" t="s">
        <v>271</v>
      </c>
      <c r="D623" s="485"/>
      <c r="E623" s="448"/>
      <c r="F623" s="748"/>
      <c r="G623" s="292">
        <f>H500</f>
        <v>90</v>
      </c>
      <c r="H623" s="492"/>
      <c r="I623" s="492"/>
      <c r="J623" s="703"/>
      <c r="K623" s="9"/>
      <c r="L623" s="9"/>
      <c r="M623" s="9"/>
      <c r="N623" s="9"/>
      <c r="O623" s="9"/>
      <c r="P623" s="9"/>
      <c r="Q623" s="9"/>
    </row>
    <row r="624" spans="1:19" s="14" customFormat="1" ht="64.5" customHeight="1">
      <c r="A624" s="174">
        <f>A617+1</f>
        <v>228</v>
      </c>
      <c r="B624" s="169" t="s">
        <v>265</v>
      </c>
      <c r="C624" s="757" t="s">
        <v>715</v>
      </c>
      <c r="D624" s="757"/>
      <c r="E624" s="476"/>
      <c r="F624" s="210">
        <v>120</v>
      </c>
      <c r="G624" s="326">
        <f>G594</f>
        <v>1509</v>
      </c>
      <c r="H624" s="327">
        <f>H617-G621+G624</f>
        <v>5783</v>
      </c>
      <c r="I624" s="327">
        <v>5568</v>
      </c>
      <c r="J624" s="284">
        <f>(H624-I624)/H624*100</f>
        <v>3.717793532768459</v>
      </c>
      <c r="K624" s="9"/>
      <c r="L624" s="12"/>
      <c r="M624" s="13"/>
      <c r="N624" s="13"/>
      <c r="O624" s="13"/>
      <c r="P624" s="13"/>
      <c r="Q624" s="13"/>
      <c r="R624" s="13"/>
      <c r="S624" s="13"/>
    </row>
    <row r="625" spans="1:17" s="52" customFormat="1" ht="60" customHeight="1">
      <c r="A625" s="751">
        <f>A624+1</f>
        <v>229</v>
      </c>
      <c r="B625" s="754" t="s">
        <v>725</v>
      </c>
      <c r="C625" s="744" t="s">
        <v>991</v>
      </c>
      <c r="D625" s="745"/>
      <c r="E625" s="559" t="s">
        <v>728</v>
      </c>
      <c r="F625" s="556">
        <v>120</v>
      </c>
      <c r="G625" s="328" t="s">
        <v>93</v>
      </c>
      <c r="H625" s="546">
        <f>G626+G627+G628+G629+G630</f>
        <v>5252</v>
      </c>
      <c r="I625" s="546">
        <v>5063</v>
      </c>
      <c r="J625" s="546">
        <v>5.0308008213552364</v>
      </c>
      <c r="K625" s="9"/>
      <c r="L625" s="81"/>
      <c r="M625" s="81"/>
      <c r="N625" s="81"/>
      <c r="O625" s="81"/>
      <c r="P625" s="81"/>
      <c r="Q625" s="81"/>
    </row>
    <row r="626" spans="1:17" s="52" customFormat="1" ht="120.75" customHeight="1">
      <c r="A626" s="752"/>
      <c r="B626" s="755"/>
      <c r="C626" s="564" t="s">
        <v>996</v>
      </c>
      <c r="D626" s="565"/>
      <c r="E626" s="560"/>
      <c r="F626" s="557"/>
      <c r="G626" s="329">
        <f>H481</f>
        <v>2137</v>
      </c>
      <c r="H626" s="547"/>
      <c r="I626" s="547"/>
      <c r="J626" s="547"/>
      <c r="K626" s="9"/>
      <c r="L626" s="81"/>
      <c r="M626" s="81"/>
      <c r="N626" s="81"/>
      <c r="O626" s="81"/>
      <c r="P626" s="81"/>
      <c r="Q626" s="81"/>
    </row>
    <row r="627" spans="1:17" s="52" customFormat="1" ht="38.25" customHeight="1">
      <c r="A627" s="752"/>
      <c r="B627" s="755"/>
      <c r="C627" s="564" t="s">
        <v>523</v>
      </c>
      <c r="D627" s="565"/>
      <c r="E627" s="560"/>
      <c r="F627" s="557"/>
      <c r="G627" s="329">
        <f>H461</f>
        <v>1487</v>
      </c>
      <c r="H627" s="547"/>
      <c r="I627" s="547"/>
      <c r="J627" s="547"/>
      <c r="K627" s="9"/>
      <c r="L627" s="81"/>
      <c r="M627" s="81"/>
      <c r="N627" s="81"/>
      <c r="O627" s="81"/>
      <c r="P627" s="81"/>
      <c r="Q627" s="81"/>
    </row>
    <row r="628" spans="1:17" s="52" customFormat="1" ht="63.75" customHeight="1">
      <c r="A628" s="752"/>
      <c r="B628" s="755"/>
      <c r="C628" s="564" t="s">
        <v>716</v>
      </c>
      <c r="D628" s="565"/>
      <c r="E628" s="560"/>
      <c r="F628" s="557"/>
      <c r="G628" s="329">
        <f>H493/8</f>
        <v>1509</v>
      </c>
      <c r="H628" s="547"/>
      <c r="I628" s="547"/>
      <c r="J628" s="547"/>
      <c r="K628" s="9"/>
      <c r="L628" s="81"/>
      <c r="M628" s="81"/>
      <c r="N628" s="81"/>
      <c r="O628" s="81"/>
      <c r="P628" s="81"/>
      <c r="Q628" s="81"/>
    </row>
    <row r="629" spans="1:17" s="52" customFormat="1" ht="19.5" customHeight="1">
      <c r="A629" s="752"/>
      <c r="B629" s="755"/>
      <c r="C629" s="564" t="s">
        <v>230</v>
      </c>
      <c r="D629" s="565"/>
      <c r="E629" s="560"/>
      <c r="F629" s="557"/>
      <c r="G629" s="329">
        <f>H498*2</f>
        <v>29</v>
      </c>
      <c r="H629" s="547"/>
      <c r="I629" s="547"/>
      <c r="J629" s="547"/>
      <c r="K629" s="9"/>
      <c r="L629" s="81"/>
      <c r="M629" s="81"/>
      <c r="N629" s="81"/>
      <c r="O629" s="81"/>
      <c r="P629" s="81"/>
      <c r="Q629" s="81"/>
    </row>
    <row r="630" spans="1:17" s="52" customFormat="1" ht="47.25" customHeight="1">
      <c r="A630" s="753"/>
      <c r="B630" s="756"/>
      <c r="C630" s="717" t="s">
        <v>271</v>
      </c>
      <c r="D630" s="718"/>
      <c r="E630" s="561"/>
      <c r="F630" s="558"/>
      <c r="G630" s="330">
        <f>H500</f>
        <v>90</v>
      </c>
      <c r="H630" s="548"/>
      <c r="I630" s="548"/>
      <c r="J630" s="548"/>
      <c r="K630" s="9"/>
      <c r="L630" s="81"/>
      <c r="M630" s="81"/>
      <c r="N630" s="81"/>
      <c r="O630" s="81"/>
      <c r="P630" s="81"/>
      <c r="Q630" s="81"/>
    </row>
    <row r="631" spans="1:17" s="7" customFormat="1" ht="51.75" customHeight="1">
      <c r="A631" s="449" t="s">
        <v>100</v>
      </c>
      <c r="B631" s="449"/>
      <c r="C631" s="449"/>
      <c r="D631" s="449"/>
      <c r="E631" s="449"/>
      <c r="F631" s="449"/>
      <c r="G631" s="449"/>
      <c r="H631" s="449"/>
      <c r="I631" s="78"/>
      <c r="J631" s="78"/>
      <c r="K631" s="9"/>
      <c r="L631" s="9"/>
      <c r="M631" s="9"/>
      <c r="N631" s="9"/>
      <c r="O631" s="9"/>
      <c r="P631" s="9"/>
      <c r="Q631" s="9"/>
    </row>
    <row r="632" spans="1:17" s="52" customFormat="1" ht="61.5" customHeight="1">
      <c r="A632" s="556">
        <f>A625+1</f>
        <v>230</v>
      </c>
      <c r="B632" s="556" t="s">
        <v>724</v>
      </c>
      <c r="C632" s="749" t="s">
        <v>992</v>
      </c>
      <c r="D632" s="750"/>
      <c r="E632" s="559" t="s">
        <v>728</v>
      </c>
      <c r="F632" s="556">
        <v>120</v>
      </c>
      <c r="G632" s="328" t="s">
        <v>93</v>
      </c>
      <c r="H632" s="546">
        <f>G633+G634+G635+G636+G637+G638</f>
        <v>5765</v>
      </c>
      <c r="I632" s="546">
        <v>5550</v>
      </c>
      <c r="J632" s="616">
        <f>(H632-I632)/H632*100</f>
        <v>3.7294015611448397</v>
      </c>
      <c r="K632" s="9"/>
      <c r="L632" s="81"/>
      <c r="M632" s="81"/>
      <c r="N632" s="81"/>
      <c r="O632" s="81"/>
      <c r="P632" s="81"/>
      <c r="Q632" s="81"/>
    </row>
    <row r="633" spans="1:17" s="52" customFormat="1" ht="119.25" customHeight="1">
      <c r="A633" s="557"/>
      <c r="B633" s="557"/>
      <c r="C633" s="532" t="s">
        <v>997</v>
      </c>
      <c r="D633" s="533"/>
      <c r="E633" s="560"/>
      <c r="F633" s="557"/>
      <c r="G633" s="329">
        <f>H481</f>
        <v>2137</v>
      </c>
      <c r="H633" s="547"/>
      <c r="I633" s="547"/>
      <c r="J633" s="617"/>
      <c r="K633" s="9"/>
      <c r="L633" s="81"/>
      <c r="M633" s="81"/>
      <c r="N633" s="81"/>
      <c r="O633" s="81"/>
      <c r="P633" s="81"/>
      <c r="Q633" s="81"/>
    </row>
    <row r="634" spans="1:17" s="52" customFormat="1" ht="39" customHeight="1">
      <c r="A634" s="557"/>
      <c r="B634" s="557"/>
      <c r="C634" s="532" t="s">
        <v>523</v>
      </c>
      <c r="D634" s="533"/>
      <c r="E634" s="560"/>
      <c r="F634" s="557"/>
      <c r="G634" s="329">
        <f>H461</f>
        <v>1487</v>
      </c>
      <c r="H634" s="547"/>
      <c r="I634" s="547"/>
      <c r="J634" s="617"/>
      <c r="K634" s="9"/>
      <c r="L634" s="81"/>
      <c r="M634" s="81"/>
      <c r="N634" s="81"/>
      <c r="O634" s="81"/>
      <c r="P634" s="81"/>
      <c r="Q634" s="81"/>
    </row>
    <row r="635" spans="1:17" s="52" customFormat="1" ht="39" customHeight="1">
      <c r="A635" s="557"/>
      <c r="B635" s="557"/>
      <c r="C635" s="721" t="s">
        <v>712</v>
      </c>
      <c r="D635" s="722"/>
      <c r="E635" s="560"/>
      <c r="F635" s="557"/>
      <c r="G635" s="329">
        <f>H487</f>
        <v>513</v>
      </c>
      <c r="H635" s="547"/>
      <c r="I635" s="547"/>
      <c r="J635" s="617"/>
      <c r="K635" s="9"/>
      <c r="L635" s="81"/>
      <c r="M635" s="81"/>
      <c r="N635" s="81"/>
      <c r="O635" s="81"/>
      <c r="P635" s="81"/>
      <c r="Q635" s="81"/>
    </row>
    <row r="636" spans="1:17" s="52" customFormat="1" ht="59.25" customHeight="1">
      <c r="A636" s="557"/>
      <c r="B636" s="557"/>
      <c r="C636" s="532" t="s">
        <v>716</v>
      </c>
      <c r="D636" s="533"/>
      <c r="E636" s="560"/>
      <c r="F636" s="557"/>
      <c r="G636" s="329">
        <f>G628</f>
        <v>1509</v>
      </c>
      <c r="H636" s="547"/>
      <c r="I636" s="547"/>
      <c r="J636" s="617"/>
      <c r="K636" s="9"/>
      <c r="L636" s="81"/>
      <c r="M636" s="81"/>
      <c r="N636" s="81"/>
      <c r="O636" s="81"/>
      <c r="P636" s="81"/>
      <c r="Q636" s="81"/>
    </row>
    <row r="637" spans="1:17" s="52" customFormat="1" ht="18" customHeight="1">
      <c r="A637" s="557"/>
      <c r="B637" s="557"/>
      <c r="C637" s="532" t="s">
        <v>230</v>
      </c>
      <c r="D637" s="533"/>
      <c r="E637" s="560"/>
      <c r="F637" s="557"/>
      <c r="G637" s="329">
        <f>H498*2</f>
        <v>29</v>
      </c>
      <c r="H637" s="547"/>
      <c r="I637" s="547"/>
      <c r="J637" s="617"/>
      <c r="K637" s="9"/>
      <c r="L637" s="81"/>
      <c r="M637" s="81"/>
      <c r="N637" s="81"/>
      <c r="O637" s="81"/>
      <c r="P637" s="81"/>
      <c r="Q637" s="81"/>
    </row>
    <row r="638" spans="1:17" s="52" customFormat="1" ht="43.5" customHeight="1">
      <c r="A638" s="558"/>
      <c r="B638" s="558"/>
      <c r="C638" s="725" t="s">
        <v>271</v>
      </c>
      <c r="D638" s="726"/>
      <c r="E638" s="561"/>
      <c r="F638" s="558"/>
      <c r="G638" s="330">
        <f>H500</f>
        <v>90</v>
      </c>
      <c r="H638" s="548"/>
      <c r="I638" s="548"/>
      <c r="J638" s="703"/>
      <c r="K638" s="9"/>
      <c r="L638" s="81"/>
      <c r="M638" s="81"/>
      <c r="N638" s="81"/>
      <c r="O638" s="81"/>
      <c r="P638" s="81"/>
      <c r="Q638" s="81"/>
    </row>
    <row r="639" spans="1:17" s="52" customFormat="1" ht="68.25" customHeight="1">
      <c r="A639" s="556">
        <f>A632+1</f>
        <v>231</v>
      </c>
      <c r="B639" s="556" t="s">
        <v>726</v>
      </c>
      <c r="C639" s="551" t="s">
        <v>998</v>
      </c>
      <c r="D639" s="552"/>
      <c r="E639" s="559" t="s">
        <v>728</v>
      </c>
      <c r="F639" s="450">
        <v>120</v>
      </c>
      <c r="G639" s="331" t="s">
        <v>93</v>
      </c>
      <c r="H639" s="553">
        <f>G640+G641+G642+G643+G644+G645</f>
        <v>5868</v>
      </c>
      <c r="I639" s="553">
        <v>5574</v>
      </c>
      <c r="J639" s="616">
        <f>(H639-I639)/H639*100</f>
        <v>5.0102249488752557</v>
      </c>
      <c r="K639" s="9"/>
      <c r="L639" s="81"/>
      <c r="M639" s="81"/>
      <c r="N639" s="81"/>
      <c r="O639" s="81"/>
      <c r="P639" s="81"/>
      <c r="Q639" s="81"/>
    </row>
    <row r="640" spans="1:17" s="52" customFormat="1" ht="158.25" customHeight="1">
      <c r="A640" s="557"/>
      <c r="B640" s="557"/>
      <c r="C640" s="549" t="s">
        <v>874</v>
      </c>
      <c r="D640" s="550"/>
      <c r="E640" s="560"/>
      <c r="F640" s="451"/>
      <c r="G640" s="332">
        <f>H482</f>
        <v>2137</v>
      </c>
      <c r="H640" s="554"/>
      <c r="I640" s="554"/>
      <c r="J640" s="617"/>
      <c r="K640" s="9"/>
      <c r="L640" s="81"/>
      <c r="M640" s="81"/>
      <c r="N640" s="81"/>
      <c r="O640" s="81"/>
      <c r="P640" s="81"/>
      <c r="Q640" s="81"/>
    </row>
    <row r="641" spans="1:17" s="52" customFormat="1" ht="69" customHeight="1">
      <c r="A641" s="557"/>
      <c r="B641" s="557"/>
      <c r="C641" s="549" t="s">
        <v>713</v>
      </c>
      <c r="D641" s="550"/>
      <c r="E641" s="560"/>
      <c r="F641" s="451"/>
      <c r="G641" s="332">
        <f>H462</f>
        <v>1505</v>
      </c>
      <c r="H641" s="554"/>
      <c r="I641" s="554"/>
      <c r="J641" s="617"/>
      <c r="K641" s="9"/>
      <c r="L641" s="81"/>
      <c r="M641" s="81"/>
      <c r="N641" s="81"/>
      <c r="O641" s="81"/>
      <c r="P641" s="81"/>
      <c r="Q641" s="81"/>
    </row>
    <row r="642" spans="1:17" s="52" customFormat="1" ht="51.75" customHeight="1">
      <c r="A642" s="557"/>
      <c r="B642" s="557"/>
      <c r="C642" s="737" t="s">
        <v>714</v>
      </c>
      <c r="D642" s="738"/>
      <c r="E642" s="560"/>
      <c r="F642" s="451"/>
      <c r="G642" s="332">
        <f>H487</f>
        <v>513</v>
      </c>
      <c r="H642" s="554"/>
      <c r="I642" s="554"/>
      <c r="J642" s="617"/>
      <c r="K642" s="9"/>
      <c r="L642" s="81"/>
      <c r="M642" s="81"/>
      <c r="N642" s="81"/>
      <c r="O642" s="81"/>
      <c r="P642" s="81"/>
      <c r="Q642" s="81"/>
    </row>
    <row r="643" spans="1:17" s="52" customFormat="1" ht="69" customHeight="1">
      <c r="A643" s="557"/>
      <c r="B643" s="557"/>
      <c r="C643" s="549" t="s">
        <v>408</v>
      </c>
      <c r="D643" s="550"/>
      <c r="E643" s="560"/>
      <c r="F643" s="451"/>
      <c r="G643" s="332">
        <f>H497</f>
        <v>1594</v>
      </c>
      <c r="H643" s="554"/>
      <c r="I643" s="554"/>
      <c r="J643" s="617"/>
      <c r="K643" s="9"/>
      <c r="L643" s="81"/>
      <c r="M643" s="81"/>
      <c r="N643" s="81"/>
      <c r="O643" s="81"/>
      <c r="P643" s="81"/>
      <c r="Q643" s="81"/>
    </row>
    <row r="644" spans="1:17" s="52" customFormat="1" ht="23.25" customHeight="1">
      <c r="A644" s="557"/>
      <c r="B644" s="557"/>
      <c r="C644" s="549" t="s">
        <v>230</v>
      </c>
      <c r="D644" s="550"/>
      <c r="E644" s="560"/>
      <c r="F644" s="451"/>
      <c r="G644" s="345">
        <f>H498*2</f>
        <v>29</v>
      </c>
      <c r="H644" s="554"/>
      <c r="I644" s="554"/>
      <c r="J644" s="617"/>
      <c r="K644" s="9"/>
      <c r="L644" s="81"/>
      <c r="M644" s="81"/>
      <c r="N644" s="81"/>
      <c r="O644" s="81"/>
      <c r="P644" s="81"/>
      <c r="Q644" s="81"/>
    </row>
    <row r="645" spans="1:17" s="52" customFormat="1" ht="46.5" customHeight="1">
      <c r="A645" s="558"/>
      <c r="B645" s="558"/>
      <c r="C645" s="705" t="s">
        <v>271</v>
      </c>
      <c r="D645" s="706"/>
      <c r="E645" s="560"/>
      <c r="F645" s="452"/>
      <c r="G645" s="333">
        <f>H500</f>
        <v>90</v>
      </c>
      <c r="H645" s="555"/>
      <c r="I645" s="555"/>
      <c r="J645" s="703"/>
      <c r="K645" s="9"/>
      <c r="L645" s="81"/>
      <c r="M645" s="81"/>
      <c r="N645" s="81"/>
      <c r="O645" s="81"/>
      <c r="P645" s="81"/>
      <c r="Q645" s="81"/>
    </row>
    <row r="646" spans="1:17" s="52" customFormat="1" ht="93" customHeight="1">
      <c r="A646" s="334">
        <f>A639+1</f>
        <v>232</v>
      </c>
      <c r="B646" s="334" t="s">
        <v>727</v>
      </c>
      <c r="C646" s="739" t="s">
        <v>715</v>
      </c>
      <c r="D646" s="739"/>
      <c r="E646" s="561"/>
      <c r="F646" s="346">
        <v>120</v>
      </c>
      <c r="G646" s="347">
        <f>H493/8</f>
        <v>1509</v>
      </c>
      <c r="H646" s="347">
        <f>H639-G643+G646</f>
        <v>5783</v>
      </c>
      <c r="I646" s="347">
        <v>5568</v>
      </c>
      <c r="J646" s="284">
        <f>(H646-I646)/H646*100</f>
        <v>3.717793532768459</v>
      </c>
      <c r="K646" s="9"/>
      <c r="L646" s="81"/>
      <c r="M646" s="81"/>
      <c r="N646" s="81"/>
      <c r="O646" s="81"/>
      <c r="P646" s="81"/>
      <c r="Q646" s="81"/>
    </row>
    <row r="647" spans="1:17" s="11" customFormat="1" ht="25.5" customHeight="1">
      <c r="A647" s="586" t="s">
        <v>1035</v>
      </c>
      <c r="B647" s="587"/>
      <c r="C647" s="587"/>
      <c r="D647" s="587"/>
      <c r="E647" s="587"/>
      <c r="F647" s="587"/>
      <c r="G647" s="587"/>
      <c r="H647" s="588"/>
      <c r="I647" s="385"/>
      <c r="J647" s="385"/>
      <c r="K647" s="9"/>
      <c r="L647" s="21"/>
      <c r="M647" s="21"/>
      <c r="N647" s="21"/>
      <c r="O647" s="21"/>
      <c r="P647" s="21"/>
      <c r="Q647" s="21"/>
    </row>
    <row r="648" spans="1:17" s="7" customFormat="1" ht="60">
      <c r="A648" s="185">
        <f>A646+1</f>
        <v>233</v>
      </c>
      <c r="B648" s="186" t="s">
        <v>1047</v>
      </c>
      <c r="C648" s="534" t="s">
        <v>1036</v>
      </c>
      <c r="D648" s="535"/>
      <c r="E648" s="400" t="s">
        <v>1044</v>
      </c>
      <c r="F648" s="302">
        <v>42</v>
      </c>
      <c r="G648" s="142" t="s">
        <v>92</v>
      </c>
      <c r="H648" s="231">
        <v>400</v>
      </c>
      <c r="I648" s="335"/>
      <c r="J648" s="231"/>
      <c r="K648" s="9"/>
      <c r="L648" s="9"/>
      <c r="M648" s="9"/>
      <c r="N648" s="9"/>
      <c r="O648" s="9"/>
      <c r="P648" s="9"/>
      <c r="Q648" s="9"/>
    </row>
    <row r="649" spans="1:17" s="7" customFormat="1" ht="27.75" customHeight="1">
      <c r="A649" s="466">
        <f>A648+1</f>
        <v>234</v>
      </c>
      <c r="B649" s="437" t="s">
        <v>1048</v>
      </c>
      <c r="C649" s="505" t="s">
        <v>1037</v>
      </c>
      <c r="D649" s="506"/>
      <c r="E649" s="447" t="s">
        <v>1045</v>
      </c>
      <c r="F649" s="430">
        <v>120</v>
      </c>
      <c r="G649" s="204" t="s">
        <v>93</v>
      </c>
      <c r="H649" s="442">
        <f>SUM(G650:G652)</f>
        <v>3070</v>
      </c>
      <c r="I649" s="442"/>
      <c r="J649" s="442"/>
      <c r="K649" s="9"/>
      <c r="L649" s="9"/>
      <c r="M649" s="9"/>
      <c r="N649" s="9"/>
      <c r="O649" s="9"/>
      <c r="P649" s="9"/>
      <c r="Q649" s="9"/>
    </row>
    <row r="650" spans="1:17" s="7" customFormat="1" ht="45" customHeight="1">
      <c r="A650" s="467"/>
      <c r="B650" s="439"/>
      <c r="C650" s="428" t="s">
        <v>1038</v>
      </c>
      <c r="D650" s="429"/>
      <c r="E650" s="448"/>
      <c r="F650" s="431"/>
      <c r="G650" s="276">
        <v>1300</v>
      </c>
      <c r="H650" s="444"/>
      <c r="I650" s="444"/>
      <c r="J650" s="444"/>
      <c r="K650" s="9"/>
      <c r="L650" s="9"/>
      <c r="M650" s="9"/>
      <c r="N650" s="9"/>
      <c r="O650" s="9"/>
      <c r="P650" s="9"/>
      <c r="Q650" s="9"/>
    </row>
    <row r="651" spans="1:17" s="7" customFormat="1" ht="45" customHeight="1">
      <c r="A651" s="467"/>
      <c r="B651" s="439"/>
      <c r="C651" s="428" t="s">
        <v>1039</v>
      </c>
      <c r="D651" s="429"/>
      <c r="E651" s="448"/>
      <c r="F651" s="431"/>
      <c r="G651" s="276">
        <v>1700</v>
      </c>
      <c r="H651" s="444"/>
      <c r="I651" s="444"/>
      <c r="J651" s="444"/>
      <c r="K651" s="9"/>
      <c r="L651" s="9"/>
      <c r="M651" s="9"/>
      <c r="N651" s="9"/>
      <c r="O651" s="9"/>
      <c r="P651" s="9"/>
      <c r="Q651" s="9"/>
    </row>
    <row r="652" spans="1:17" s="7" customFormat="1" ht="42" customHeight="1">
      <c r="A652" s="467"/>
      <c r="B652" s="439"/>
      <c r="C652" s="428" t="s">
        <v>1040</v>
      </c>
      <c r="D652" s="429"/>
      <c r="E652" s="448"/>
      <c r="F652" s="431"/>
      <c r="G652" s="276">
        <v>70</v>
      </c>
      <c r="H652" s="444"/>
      <c r="I652" s="444"/>
      <c r="J652" s="444"/>
      <c r="K652" s="9"/>
      <c r="L652" s="9"/>
      <c r="M652" s="9"/>
      <c r="N652" s="9"/>
      <c r="O652" s="9"/>
      <c r="P652" s="9"/>
      <c r="Q652" s="9"/>
    </row>
    <row r="653" spans="1:17" s="7" customFormat="1" ht="29.25" customHeight="1">
      <c r="A653" s="466">
        <f>A649+1</f>
        <v>235</v>
      </c>
      <c r="B653" s="437" t="s">
        <v>1048</v>
      </c>
      <c r="C653" s="505" t="s">
        <v>1041</v>
      </c>
      <c r="D653" s="506"/>
      <c r="E653" s="447" t="s">
        <v>1046</v>
      </c>
      <c r="F653" s="430">
        <v>120</v>
      </c>
      <c r="G653" s="204" t="s">
        <v>93</v>
      </c>
      <c r="H653" s="442">
        <f>SUM(G654:G656)</f>
        <v>3070</v>
      </c>
      <c r="I653" s="442"/>
      <c r="J653" s="442"/>
      <c r="K653" s="9"/>
      <c r="L653" s="9"/>
      <c r="M653" s="9"/>
      <c r="N653" s="9"/>
      <c r="O653" s="9"/>
      <c r="P653" s="9"/>
      <c r="Q653" s="9"/>
    </row>
    <row r="654" spans="1:17" s="7" customFormat="1" ht="45" customHeight="1">
      <c r="A654" s="467"/>
      <c r="B654" s="439"/>
      <c r="C654" s="428" t="s">
        <v>1038</v>
      </c>
      <c r="D654" s="429"/>
      <c r="E654" s="448"/>
      <c r="F654" s="431"/>
      <c r="G654" s="276">
        <v>1300</v>
      </c>
      <c r="H654" s="444"/>
      <c r="I654" s="444"/>
      <c r="J654" s="444"/>
      <c r="K654" s="9"/>
      <c r="L654" s="9"/>
      <c r="M654" s="9"/>
      <c r="N654" s="9"/>
      <c r="O654" s="9"/>
      <c r="P654" s="9"/>
      <c r="Q654" s="9"/>
    </row>
    <row r="655" spans="1:17" s="7" customFormat="1" ht="45" customHeight="1">
      <c r="A655" s="467"/>
      <c r="B655" s="439"/>
      <c r="C655" s="428" t="s">
        <v>1042</v>
      </c>
      <c r="D655" s="429"/>
      <c r="E655" s="448"/>
      <c r="F655" s="431"/>
      <c r="G655" s="276">
        <v>1700</v>
      </c>
      <c r="H655" s="444"/>
      <c r="I655" s="444"/>
      <c r="J655" s="444"/>
      <c r="K655" s="9"/>
      <c r="L655" s="9"/>
      <c r="M655" s="9"/>
      <c r="N655" s="9"/>
      <c r="O655" s="9"/>
      <c r="P655" s="9"/>
      <c r="Q655" s="9"/>
    </row>
    <row r="656" spans="1:17" s="7" customFormat="1" ht="42" customHeight="1">
      <c r="A656" s="467"/>
      <c r="B656" s="439"/>
      <c r="C656" s="428" t="s">
        <v>1043</v>
      </c>
      <c r="D656" s="429"/>
      <c r="E656" s="448"/>
      <c r="F656" s="431"/>
      <c r="G656" s="276">
        <v>70</v>
      </c>
      <c r="H656" s="444"/>
      <c r="I656" s="444"/>
      <c r="J656" s="444"/>
      <c r="K656" s="9"/>
      <c r="L656" s="9"/>
      <c r="M656" s="9"/>
      <c r="N656" s="9"/>
      <c r="O656" s="9"/>
      <c r="P656" s="9"/>
      <c r="Q656" s="9"/>
    </row>
    <row r="657" spans="1:17" s="11" customFormat="1" ht="24.75" customHeight="1">
      <c r="A657" s="586" t="s">
        <v>411</v>
      </c>
      <c r="B657" s="587"/>
      <c r="C657" s="587"/>
      <c r="D657" s="587"/>
      <c r="E657" s="587"/>
      <c r="F657" s="587"/>
      <c r="G657" s="587"/>
      <c r="H657" s="588"/>
      <c r="I657" s="385"/>
      <c r="J657" s="385"/>
      <c r="K657" s="9"/>
      <c r="L657" s="21"/>
      <c r="M657" s="21"/>
      <c r="N657" s="21"/>
      <c r="O657" s="21"/>
      <c r="P657" s="21"/>
      <c r="Q657" s="21"/>
    </row>
    <row r="658" spans="1:17" s="11" customFormat="1" ht="25.5" customHeight="1">
      <c r="A658" s="586" t="s">
        <v>703</v>
      </c>
      <c r="B658" s="587"/>
      <c r="C658" s="587"/>
      <c r="D658" s="587"/>
      <c r="E658" s="587"/>
      <c r="F658" s="587"/>
      <c r="G658" s="587"/>
      <c r="H658" s="588"/>
      <c r="I658" s="385"/>
      <c r="J658" s="385"/>
      <c r="K658" s="9"/>
      <c r="L658" s="21"/>
      <c r="M658" s="21"/>
      <c r="N658" s="21"/>
      <c r="O658" s="21"/>
      <c r="P658" s="21"/>
      <c r="Q658" s="21"/>
    </row>
    <row r="659" spans="1:17" s="7" customFormat="1" ht="60.75" customHeight="1">
      <c r="A659" s="185">
        <f>A653+1</f>
        <v>236</v>
      </c>
      <c r="B659" s="186" t="s">
        <v>600</v>
      </c>
      <c r="C659" s="534" t="s">
        <v>274</v>
      </c>
      <c r="D659" s="535"/>
      <c r="E659" s="414" t="s">
        <v>26</v>
      </c>
      <c r="F659" s="302">
        <v>130</v>
      </c>
      <c r="G659" s="142" t="s">
        <v>92</v>
      </c>
      <c r="H659" s="335">
        <v>1907</v>
      </c>
      <c r="I659" s="335">
        <v>1812</v>
      </c>
      <c r="J659" s="231">
        <f t="shared" ref="J659:J668" si="20">(H659-I659)/H659*100</f>
        <v>4.9816465652857893</v>
      </c>
      <c r="K659" s="9"/>
      <c r="L659" s="9"/>
      <c r="M659" s="9"/>
      <c r="N659" s="9"/>
      <c r="O659" s="9"/>
      <c r="P659" s="9"/>
      <c r="Q659" s="9"/>
    </row>
    <row r="660" spans="1:17" s="7" customFormat="1" ht="60.75" customHeight="1">
      <c r="A660" s="187">
        <f>A659+1</f>
        <v>237</v>
      </c>
      <c r="B660" s="188" t="s">
        <v>592</v>
      </c>
      <c r="C660" s="520" t="s">
        <v>275</v>
      </c>
      <c r="D660" s="521"/>
      <c r="E660" s="415"/>
      <c r="F660" s="256">
        <v>130</v>
      </c>
      <c r="G660" s="196" t="s">
        <v>92</v>
      </c>
      <c r="H660" s="337">
        <v>1907</v>
      </c>
      <c r="I660" s="337">
        <v>1812</v>
      </c>
      <c r="J660" s="231">
        <f t="shared" si="20"/>
        <v>4.9816465652857893</v>
      </c>
      <c r="K660" s="9"/>
      <c r="L660" s="9"/>
      <c r="M660" s="9"/>
      <c r="N660" s="9"/>
      <c r="O660" s="9"/>
      <c r="P660" s="9"/>
      <c r="Q660" s="9"/>
    </row>
    <row r="661" spans="1:17" s="7" customFormat="1" ht="60.75" customHeight="1">
      <c r="A661" s="399">
        <f>A660+1</f>
        <v>238</v>
      </c>
      <c r="B661" s="236" t="s">
        <v>593</v>
      </c>
      <c r="C661" s="497" t="s">
        <v>276</v>
      </c>
      <c r="D661" s="498"/>
      <c r="E661" s="416"/>
      <c r="F661" s="348">
        <v>130</v>
      </c>
      <c r="G661" s="269" t="s">
        <v>92</v>
      </c>
      <c r="H661" s="375">
        <v>1970</v>
      </c>
      <c r="I661" s="234">
        <v>1871</v>
      </c>
      <c r="J661" s="231">
        <f t="shared" si="20"/>
        <v>5.0253807106598982</v>
      </c>
      <c r="K661" s="9"/>
      <c r="L661" s="9"/>
      <c r="M661" s="9"/>
      <c r="N661" s="9"/>
      <c r="O661" s="9"/>
      <c r="P661" s="9"/>
      <c r="Q661" s="9"/>
    </row>
    <row r="662" spans="1:17" s="7" customFormat="1" ht="51" customHeight="1">
      <c r="A662" s="449" t="s">
        <v>100</v>
      </c>
      <c r="B662" s="449"/>
      <c r="C662" s="449"/>
      <c r="D662" s="449"/>
      <c r="E662" s="449"/>
      <c r="F662" s="449"/>
      <c r="G662" s="449"/>
      <c r="H662" s="449"/>
      <c r="I662" s="78"/>
      <c r="J662" s="78"/>
      <c r="K662" s="9"/>
      <c r="L662" s="9"/>
      <c r="M662" s="9"/>
      <c r="N662" s="9"/>
      <c r="O662" s="9"/>
      <c r="P662" s="9"/>
      <c r="Q662" s="9"/>
    </row>
    <row r="663" spans="1:17" s="7" customFormat="1" ht="60.75" customHeight="1">
      <c r="A663" s="185">
        <f>A661+1</f>
        <v>239</v>
      </c>
      <c r="B663" s="186" t="s">
        <v>594</v>
      </c>
      <c r="C663" s="534" t="s">
        <v>277</v>
      </c>
      <c r="D663" s="535"/>
      <c r="E663" s="414" t="s">
        <v>26</v>
      </c>
      <c r="F663" s="255">
        <v>130</v>
      </c>
      <c r="G663" s="142" t="s">
        <v>92</v>
      </c>
      <c r="H663" s="335">
        <v>1970</v>
      </c>
      <c r="I663" s="337">
        <v>1871</v>
      </c>
      <c r="J663" s="231">
        <f t="shared" si="20"/>
        <v>5.0253807106598982</v>
      </c>
      <c r="K663" s="9"/>
      <c r="L663" s="9"/>
      <c r="M663" s="9"/>
      <c r="N663" s="9"/>
      <c r="O663" s="9"/>
      <c r="P663" s="9"/>
      <c r="Q663" s="9"/>
    </row>
    <row r="664" spans="1:17" s="7" customFormat="1" ht="69" customHeight="1">
      <c r="A664" s="187">
        <f>A663+1</f>
        <v>240</v>
      </c>
      <c r="B664" s="190" t="s">
        <v>595</v>
      </c>
      <c r="C664" s="584" t="s">
        <v>278</v>
      </c>
      <c r="D664" s="585"/>
      <c r="E664" s="415"/>
      <c r="F664" s="258">
        <v>130</v>
      </c>
      <c r="G664" s="144" t="s">
        <v>92</v>
      </c>
      <c r="H664" s="234">
        <v>1907</v>
      </c>
      <c r="I664" s="234">
        <v>1812</v>
      </c>
      <c r="J664" s="231">
        <f t="shared" si="20"/>
        <v>4.9816465652857893</v>
      </c>
      <c r="K664" s="9"/>
      <c r="L664" s="9"/>
      <c r="M664" s="9"/>
      <c r="N664" s="9"/>
      <c r="O664" s="9"/>
      <c r="P664" s="9"/>
      <c r="Q664" s="9"/>
    </row>
    <row r="665" spans="1:17" s="7" customFormat="1" ht="69" customHeight="1">
      <c r="A665" s="189">
        <f t="shared" ref="A665:A678" si="21">A664+1</f>
        <v>241</v>
      </c>
      <c r="B665" s="190" t="s">
        <v>596</v>
      </c>
      <c r="C665" s="584" t="s">
        <v>279</v>
      </c>
      <c r="D665" s="585"/>
      <c r="E665" s="502"/>
      <c r="F665" s="258">
        <v>130</v>
      </c>
      <c r="G665" s="144" t="s">
        <v>92</v>
      </c>
      <c r="H665" s="234">
        <v>1970</v>
      </c>
      <c r="I665" s="234">
        <v>1871</v>
      </c>
      <c r="J665" s="231">
        <f t="shared" si="20"/>
        <v>5.0253807106598982</v>
      </c>
      <c r="K665" s="9"/>
      <c r="L665" s="9"/>
      <c r="M665" s="9"/>
      <c r="N665" s="9"/>
      <c r="O665" s="9"/>
      <c r="P665" s="9"/>
      <c r="Q665" s="9"/>
    </row>
    <row r="666" spans="1:17" s="7" customFormat="1" ht="58.5" customHeight="1">
      <c r="A666" s="189">
        <f t="shared" si="21"/>
        <v>242</v>
      </c>
      <c r="B666" s="190" t="s">
        <v>597</v>
      </c>
      <c r="C666" s="462" t="s">
        <v>280</v>
      </c>
      <c r="D666" s="463"/>
      <c r="E666" s="501" t="s">
        <v>12</v>
      </c>
      <c r="F666" s="258">
        <v>130</v>
      </c>
      <c r="G666" s="144" t="s">
        <v>92</v>
      </c>
      <c r="H666" s="234">
        <v>1907</v>
      </c>
      <c r="I666" s="234">
        <v>1812</v>
      </c>
      <c r="J666" s="231">
        <f t="shared" si="20"/>
        <v>4.9816465652857893</v>
      </c>
      <c r="K666" s="9"/>
      <c r="L666" s="9"/>
      <c r="M666" s="9"/>
      <c r="N666" s="9"/>
      <c r="O666" s="9"/>
      <c r="P666" s="9"/>
      <c r="Q666" s="9"/>
    </row>
    <row r="667" spans="1:17" s="7" customFormat="1" ht="61.5" customHeight="1">
      <c r="A667" s="187">
        <f t="shared" si="21"/>
        <v>243</v>
      </c>
      <c r="B667" s="188" t="s">
        <v>598</v>
      </c>
      <c r="C667" s="488" t="s">
        <v>281</v>
      </c>
      <c r="D667" s="489"/>
      <c r="E667" s="415"/>
      <c r="F667" s="256">
        <v>130</v>
      </c>
      <c r="G667" s="196" t="s">
        <v>92</v>
      </c>
      <c r="H667" s="337">
        <v>1970</v>
      </c>
      <c r="I667" s="337">
        <v>1871</v>
      </c>
      <c r="J667" s="231">
        <f t="shared" si="20"/>
        <v>5.0253807106598982</v>
      </c>
      <c r="K667" s="9"/>
      <c r="L667" s="9"/>
      <c r="M667" s="9"/>
      <c r="N667" s="9"/>
      <c r="O667" s="9"/>
      <c r="P667" s="9"/>
      <c r="Q667" s="9"/>
    </row>
    <row r="668" spans="1:17" s="7" customFormat="1" ht="58.5" customHeight="1">
      <c r="A668" s="189">
        <f t="shared" si="21"/>
        <v>244</v>
      </c>
      <c r="B668" s="190" t="s">
        <v>599</v>
      </c>
      <c r="C668" s="462" t="s">
        <v>282</v>
      </c>
      <c r="D668" s="463"/>
      <c r="E668" s="502"/>
      <c r="F668" s="258">
        <v>130</v>
      </c>
      <c r="G668" s="144" t="s">
        <v>92</v>
      </c>
      <c r="H668" s="234">
        <v>1970</v>
      </c>
      <c r="I668" s="234">
        <v>1871</v>
      </c>
      <c r="J668" s="231">
        <f t="shared" si="20"/>
        <v>5.0253807106598982</v>
      </c>
      <c r="K668" s="9"/>
      <c r="L668" s="9"/>
      <c r="M668" s="9"/>
      <c r="N668" s="9"/>
      <c r="O668" s="9"/>
      <c r="P668" s="9"/>
      <c r="Q668" s="9"/>
    </row>
    <row r="669" spans="1:17" s="7" customFormat="1" ht="60.75" customHeight="1">
      <c r="A669" s="187">
        <f>A668+1</f>
        <v>245</v>
      </c>
      <c r="B669" s="188" t="s">
        <v>601</v>
      </c>
      <c r="C669" s="488" t="s">
        <v>283</v>
      </c>
      <c r="D669" s="489"/>
      <c r="E669" s="415" t="s">
        <v>14</v>
      </c>
      <c r="F669" s="256">
        <v>130</v>
      </c>
      <c r="G669" s="196" t="s">
        <v>92</v>
      </c>
      <c r="H669" s="337">
        <v>1970</v>
      </c>
      <c r="I669" s="335">
        <v>1871</v>
      </c>
      <c r="J669" s="231">
        <f t="shared" ref="J669:J693" si="22">(H669-I669)/H669*100</f>
        <v>5.0253807106598982</v>
      </c>
      <c r="K669" s="9"/>
      <c r="L669" s="9"/>
      <c r="M669" s="9"/>
      <c r="N669" s="9"/>
      <c r="O669" s="9"/>
      <c r="P669" s="9"/>
      <c r="Q669" s="9"/>
    </row>
    <row r="670" spans="1:17" s="7" customFormat="1" ht="63" customHeight="1">
      <c r="A670" s="189">
        <f t="shared" si="21"/>
        <v>246</v>
      </c>
      <c r="B670" s="188" t="s">
        <v>602</v>
      </c>
      <c r="C670" s="488" t="s">
        <v>284</v>
      </c>
      <c r="D670" s="489"/>
      <c r="E670" s="502"/>
      <c r="F670" s="256">
        <v>130</v>
      </c>
      <c r="G670" s="196" t="s">
        <v>92</v>
      </c>
      <c r="H670" s="337">
        <v>1970</v>
      </c>
      <c r="I670" s="337">
        <v>1871</v>
      </c>
      <c r="J670" s="231">
        <f t="shared" si="22"/>
        <v>5.0253807106598982</v>
      </c>
      <c r="K670" s="9"/>
      <c r="L670" s="9"/>
      <c r="M670" s="9"/>
      <c r="N670" s="9"/>
      <c r="O670" s="9"/>
      <c r="P670" s="9"/>
      <c r="Q670" s="9"/>
    </row>
    <row r="671" spans="1:17" s="7" customFormat="1" ht="48" customHeight="1">
      <c r="A671" s="249">
        <f t="shared" si="21"/>
        <v>247</v>
      </c>
      <c r="B671" s="236" t="s">
        <v>490</v>
      </c>
      <c r="C671" s="497" t="s">
        <v>161</v>
      </c>
      <c r="D671" s="498"/>
      <c r="E671" s="340" t="s">
        <v>142</v>
      </c>
      <c r="F671" s="348">
        <v>130</v>
      </c>
      <c r="G671" s="269" t="s">
        <v>92</v>
      </c>
      <c r="H671" s="375">
        <v>1970</v>
      </c>
      <c r="I671" s="375">
        <v>1871</v>
      </c>
      <c r="J671" s="231">
        <f t="shared" si="22"/>
        <v>5.0253807106598982</v>
      </c>
      <c r="K671" s="9"/>
      <c r="L671" s="9"/>
      <c r="M671" s="9"/>
      <c r="N671" s="9"/>
      <c r="O671" s="9"/>
      <c r="P671" s="9"/>
      <c r="Q671" s="9"/>
    </row>
    <row r="672" spans="1:17" s="7" customFormat="1" ht="73.5" customHeight="1">
      <c r="A672" s="185">
        <f t="shared" si="21"/>
        <v>248</v>
      </c>
      <c r="B672" s="186" t="s">
        <v>603</v>
      </c>
      <c r="C672" s="477" t="s">
        <v>285</v>
      </c>
      <c r="D672" s="478"/>
      <c r="E672" s="414" t="s">
        <v>27</v>
      </c>
      <c r="F672" s="302">
        <v>130</v>
      </c>
      <c r="G672" s="142" t="s">
        <v>92</v>
      </c>
      <c r="H672" s="335">
        <v>1409</v>
      </c>
      <c r="I672" s="337">
        <v>1338</v>
      </c>
      <c r="J672" s="231">
        <f t="shared" si="22"/>
        <v>5.0390347764371892</v>
      </c>
      <c r="K672" s="9"/>
      <c r="L672" s="9"/>
      <c r="M672" s="9"/>
      <c r="N672" s="9"/>
      <c r="O672" s="9"/>
      <c r="P672" s="9"/>
      <c r="Q672" s="9"/>
    </row>
    <row r="673" spans="1:17" s="7" customFormat="1" ht="73.5" customHeight="1">
      <c r="A673" s="187">
        <f t="shared" si="21"/>
        <v>249</v>
      </c>
      <c r="B673" s="188" t="s">
        <v>604</v>
      </c>
      <c r="C673" s="488" t="s">
        <v>372</v>
      </c>
      <c r="D673" s="489"/>
      <c r="E673" s="415"/>
      <c r="F673" s="256">
        <v>130</v>
      </c>
      <c r="G673" s="196" t="s">
        <v>92</v>
      </c>
      <c r="H673" s="337">
        <v>1409</v>
      </c>
      <c r="I673" s="337">
        <v>1338</v>
      </c>
      <c r="J673" s="231">
        <f t="shared" si="22"/>
        <v>5.0390347764371892</v>
      </c>
      <c r="K673" s="9"/>
      <c r="L673" s="9"/>
      <c r="M673" s="9"/>
      <c r="N673" s="9"/>
      <c r="O673" s="9"/>
      <c r="P673" s="9"/>
      <c r="Q673" s="9"/>
    </row>
    <row r="674" spans="1:17" s="7" customFormat="1" ht="73.5" customHeight="1">
      <c r="A674" s="187">
        <f t="shared" si="21"/>
        <v>250</v>
      </c>
      <c r="B674" s="188" t="s">
        <v>477</v>
      </c>
      <c r="C674" s="488" t="s">
        <v>286</v>
      </c>
      <c r="D674" s="489"/>
      <c r="E674" s="415"/>
      <c r="F674" s="256">
        <v>130</v>
      </c>
      <c r="G674" s="196" t="s">
        <v>92</v>
      </c>
      <c r="H674" s="337">
        <v>1500</v>
      </c>
      <c r="I674" s="337">
        <v>1425</v>
      </c>
      <c r="J674" s="231">
        <f t="shared" si="22"/>
        <v>5</v>
      </c>
      <c r="K674" s="9"/>
      <c r="L674" s="9"/>
      <c r="M674" s="9"/>
      <c r="N674" s="9"/>
      <c r="O674" s="9"/>
      <c r="P674" s="9"/>
      <c r="Q674" s="9"/>
    </row>
    <row r="675" spans="1:17" s="7" customFormat="1" ht="73.5" customHeight="1">
      <c r="A675" s="187">
        <f>A674+1</f>
        <v>251</v>
      </c>
      <c r="B675" s="188" t="s">
        <v>605</v>
      </c>
      <c r="C675" s="488" t="s">
        <v>287</v>
      </c>
      <c r="D675" s="489"/>
      <c r="E675" s="415"/>
      <c r="F675" s="138">
        <v>130</v>
      </c>
      <c r="G675" s="196" t="s">
        <v>92</v>
      </c>
      <c r="H675" s="300">
        <v>1409</v>
      </c>
      <c r="I675" s="300">
        <v>1338</v>
      </c>
      <c r="J675" s="231">
        <f t="shared" si="22"/>
        <v>5.0390347764371892</v>
      </c>
      <c r="K675" s="9"/>
      <c r="L675" s="9"/>
      <c r="M675" s="9"/>
      <c r="N675" s="9"/>
      <c r="O675" s="9"/>
      <c r="P675" s="9"/>
      <c r="Q675" s="9"/>
    </row>
    <row r="676" spans="1:17" s="7" customFormat="1" ht="73.5" customHeight="1">
      <c r="A676" s="187">
        <f>A675+1</f>
        <v>252</v>
      </c>
      <c r="B676" s="188" t="s">
        <v>606</v>
      </c>
      <c r="C676" s="488" t="s">
        <v>373</v>
      </c>
      <c r="D676" s="489"/>
      <c r="E676" s="415"/>
      <c r="F676" s="256">
        <v>130</v>
      </c>
      <c r="G676" s="196" t="s">
        <v>92</v>
      </c>
      <c r="H676" s="300">
        <v>1409</v>
      </c>
      <c r="I676" s="300">
        <v>1338</v>
      </c>
      <c r="J676" s="231">
        <f t="shared" si="22"/>
        <v>5.0390347764371892</v>
      </c>
      <c r="K676" s="9"/>
      <c r="L676" s="9"/>
      <c r="M676" s="9"/>
      <c r="N676" s="9"/>
      <c r="O676" s="9"/>
      <c r="P676" s="9"/>
      <c r="Q676" s="9"/>
    </row>
    <row r="677" spans="1:17" s="7" customFormat="1" ht="77.25" customHeight="1">
      <c r="A677" s="187">
        <f>A676+1</f>
        <v>253</v>
      </c>
      <c r="B677" s="188" t="s">
        <v>478</v>
      </c>
      <c r="C677" s="488" t="s">
        <v>288</v>
      </c>
      <c r="D677" s="489"/>
      <c r="E677" s="415"/>
      <c r="F677" s="256">
        <v>130</v>
      </c>
      <c r="G677" s="196" t="s">
        <v>92</v>
      </c>
      <c r="H677" s="300">
        <v>1500</v>
      </c>
      <c r="I677" s="300">
        <v>1425</v>
      </c>
      <c r="J677" s="231">
        <f t="shared" si="22"/>
        <v>5</v>
      </c>
      <c r="K677" s="9"/>
      <c r="L677" s="9"/>
      <c r="M677" s="9"/>
      <c r="N677" s="9"/>
      <c r="O677" s="9"/>
      <c r="P677" s="9"/>
      <c r="Q677" s="9"/>
    </row>
    <row r="678" spans="1:17" s="7" customFormat="1" ht="60.75" customHeight="1">
      <c r="A678" s="187">
        <f t="shared" si="21"/>
        <v>254</v>
      </c>
      <c r="B678" s="190" t="s">
        <v>607</v>
      </c>
      <c r="C678" s="462" t="s">
        <v>884</v>
      </c>
      <c r="D678" s="463"/>
      <c r="E678" s="502"/>
      <c r="F678" s="258">
        <v>130</v>
      </c>
      <c r="G678" s="144" t="s">
        <v>92</v>
      </c>
      <c r="H678" s="259">
        <v>1409</v>
      </c>
      <c r="I678" s="259">
        <v>1338</v>
      </c>
      <c r="J678" s="231">
        <f t="shared" si="22"/>
        <v>5.0390347764371892</v>
      </c>
      <c r="K678" s="9"/>
      <c r="L678" s="9"/>
      <c r="M678" s="9"/>
      <c r="N678" s="9"/>
      <c r="O678" s="9"/>
      <c r="P678" s="9"/>
      <c r="Q678" s="9"/>
    </row>
    <row r="679" spans="1:17" s="7" customFormat="1" ht="60.75" customHeight="1">
      <c r="A679" s="187">
        <f>A678+1</f>
        <v>255</v>
      </c>
      <c r="B679" s="188" t="s">
        <v>608</v>
      </c>
      <c r="C679" s="488" t="s">
        <v>289</v>
      </c>
      <c r="D679" s="489"/>
      <c r="E679" s="415" t="s">
        <v>153</v>
      </c>
      <c r="F679" s="256">
        <v>130</v>
      </c>
      <c r="G679" s="196" t="s">
        <v>92</v>
      </c>
      <c r="H679" s="300">
        <v>1442</v>
      </c>
      <c r="I679" s="300">
        <v>1370</v>
      </c>
      <c r="J679" s="231">
        <f t="shared" si="22"/>
        <v>4.9930651872399441</v>
      </c>
      <c r="K679" s="9"/>
      <c r="L679" s="9"/>
      <c r="M679" s="9"/>
      <c r="N679" s="9"/>
      <c r="O679" s="9"/>
      <c r="P679" s="9"/>
      <c r="Q679" s="9"/>
    </row>
    <row r="680" spans="1:17" s="7" customFormat="1" ht="60.75" customHeight="1">
      <c r="A680" s="189">
        <f t="shared" ref="A680:A685" si="23">A679+1</f>
        <v>256</v>
      </c>
      <c r="B680" s="190" t="s">
        <v>609</v>
      </c>
      <c r="C680" s="462" t="s">
        <v>290</v>
      </c>
      <c r="D680" s="463"/>
      <c r="E680" s="502"/>
      <c r="F680" s="258">
        <v>130</v>
      </c>
      <c r="G680" s="144" t="s">
        <v>92</v>
      </c>
      <c r="H680" s="259">
        <v>1442</v>
      </c>
      <c r="I680" s="259">
        <v>1370</v>
      </c>
      <c r="J680" s="231">
        <f t="shared" si="22"/>
        <v>4.9930651872399441</v>
      </c>
      <c r="K680" s="9"/>
      <c r="L680" s="9"/>
      <c r="M680" s="9"/>
      <c r="N680" s="9"/>
      <c r="O680" s="9"/>
      <c r="P680" s="9"/>
      <c r="Q680" s="9"/>
    </row>
    <row r="681" spans="1:17" s="7" customFormat="1" ht="67.5" customHeight="1">
      <c r="A681" s="187">
        <f t="shared" si="23"/>
        <v>257</v>
      </c>
      <c r="B681" s="188" t="s">
        <v>610</v>
      </c>
      <c r="C681" s="488" t="s">
        <v>883</v>
      </c>
      <c r="D681" s="489"/>
      <c r="E681" s="336" t="s">
        <v>173</v>
      </c>
      <c r="F681" s="256">
        <v>130</v>
      </c>
      <c r="G681" s="196" t="s">
        <v>92</v>
      </c>
      <c r="H681" s="300">
        <v>1442</v>
      </c>
      <c r="I681" s="300">
        <v>1370</v>
      </c>
      <c r="J681" s="231">
        <f t="shared" si="22"/>
        <v>4.9930651872399441</v>
      </c>
      <c r="K681" s="9"/>
      <c r="L681" s="9"/>
      <c r="M681" s="9"/>
      <c r="N681" s="9"/>
      <c r="O681" s="9"/>
      <c r="P681" s="9"/>
      <c r="Q681" s="9"/>
    </row>
    <row r="682" spans="1:17" s="7" customFormat="1" ht="86.25" customHeight="1">
      <c r="A682" s="189">
        <f t="shared" si="23"/>
        <v>258</v>
      </c>
      <c r="B682" s="190" t="s">
        <v>611</v>
      </c>
      <c r="C682" s="462" t="s">
        <v>291</v>
      </c>
      <c r="D682" s="463"/>
      <c r="E682" s="501" t="s">
        <v>420</v>
      </c>
      <c r="F682" s="258">
        <v>130</v>
      </c>
      <c r="G682" s="144" t="s">
        <v>92</v>
      </c>
      <c r="H682" s="259">
        <v>1725</v>
      </c>
      <c r="I682" s="259">
        <v>1639</v>
      </c>
      <c r="J682" s="231">
        <f t="shared" si="22"/>
        <v>4.9855072463768115</v>
      </c>
      <c r="K682" s="9"/>
      <c r="L682" s="9"/>
      <c r="M682" s="9"/>
      <c r="N682" s="9"/>
      <c r="O682" s="9"/>
      <c r="P682" s="9"/>
      <c r="Q682" s="9"/>
    </row>
    <row r="683" spans="1:17" s="7" customFormat="1" ht="75.75" customHeight="1">
      <c r="A683" s="189">
        <f t="shared" si="23"/>
        <v>259</v>
      </c>
      <c r="B683" s="190" t="s">
        <v>612</v>
      </c>
      <c r="C683" s="462" t="s">
        <v>374</v>
      </c>
      <c r="D683" s="463"/>
      <c r="E683" s="502"/>
      <c r="F683" s="258">
        <v>130</v>
      </c>
      <c r="G683" s="144" t="s">
        <v>92</v>
      </c>
      <c r="H683" s="259">
        <v>1725</v>
      </c>
      <c r="I683" s="259">
        <v>1639</v>
      </c>
      <c r="J683" s="231">
        <f t="shared" si="22"/>
        <v>4.9855072463768115</v>
      </c>
      <c r="K683" s="9"/>
      <c r="L683" s="9"/>
      <c r="M683" s="9"/>
      <c r="N683" s="9"/>
      <c r="O683" s="9"/>
      <c r="P683" s="9"/>
      <c r="Q683" s="9"/>
    </row>
    <row r="684" spans="1:17" s="7" customFormat="1" ht="63" customHeight="1">
      <c r="A684" s="187">
        <f>A683+1</f>
        <v>260</v>
      </c>
      <c r="B684" s="188" t="s">
        <v>885</v>
      </c>
      <c r="C684" s="488" t="s">
        <v>240</v>
      </c>
      <c r="D684" s="489"/>
      <c r="E684" s="336" t="s">
        <v>16</v>
      </c>
      <c r="F684" s="256">
        <v>130</v>
      </c>
      <c r="G684" s="196" t="s">
        <v>92</v>
      </c>
      <c r="H684" s="300">
        <v>1725</v>
      </c>
      <c r="I684" s="300">
        <v>1639</v>
      </c>
      <c r="J684" s="231">
        <f t="shared" si="22"/>
        <v>4.9855072463768115</v>
      </c>
      <c r="K684" s="9"/>
      <c r="L684" s="9"/>
      <c r="M684" s="9"/>
      <c r="N684" s="9"/>
      <c r="O684" s="9"/>
      <c r="P684" s="9"/>
      <c r="Q684" s="9"/>
    </row>
    <row r="685" spans="1:17" s="7" customFormat="1" ht="66" customHeight="1">
      <c r="A685" s="189">
        <f t="shared" si="23"/>
        <v>261</v>
      </c>
      <c r="B685" s="190" t="s">
        <v>886</v>
      </c>
      <c r="C685" s="462" t="s">
        <v>241</v>
      </c>
      <c r="D685" s="463"/>
      <c r="E685" s="338" t="s">
        <v>17</v>
      </c>
      <c r="F685" s="258">
        <v>130</v>
      </c>
      <c r="G685" s="144" t="s">
        <v>92</v>
      </c>
      <c r="H685" s="259">
        <v>1725</v>
      </c>
      <c r="I685" s="259">
        <v>1639</v>
      </c>
      <c r="J685" s="231">
        <f t="shared" si="22"/>
        <v>4.9855072463768115</v>
      </c>
      <c r="K685" s="9"/>
      <c r="L685" s="9"/>
      <c r="M685" s="9"/>
      <c r="N685" s="9"/>
      <c r="O685" s="9"/>
      <c r="P685" s="9"/>
      <c r="Q685" s="9"/>
    </row>
    <row r="686" spans="1:17" s="7" customFormat="1" ht="68.25" customHeight="1">
      <c r="A686" s="399">
        <f t="shared" ref="A686:A695" si="24">A685+1</f>
        <v>262</v>
      </c>
      <c r="B686" s="236" t="s">
        <v>613</v>
      </c>
      <c r="C686" s="497" t="s">
        <v>242</v>
      </c>
      <c r="D686" s="498"/>
      <c r="E686" s="340" t="s">
        <v>357</v>
      </c>
      <c r="F686" s="348">
        <v>130</v>
      </c>
      <c r="G686" s="269" t="s">
        <v>92</v>
      </c>
      <c r="H686" s="301">
        <v>1725</v>
      </c>
      <c r="I686" s="259">
        <v>1639</v>
      </c>
      <c r="J686" s="231">
        <f t="shared" si="22"/>
        <v>4.9855072463768115</v>
      </c>
      <c r="K686" s="9"/>
      <c r="L686" s="9"/>
      <c r="M686" s="9"/>
      <c r="N686" s="9"/>
      <c r="O686" s="9"/>
      <c r="P686" s="9"/>
      <c r="Q686" s="9"/>
    </row>
    <row r="687" spans="1:17" s="7" customFormat="1" ht="56.25" customHeight="1">
      <c r="A687" s="449" t="s">
        <v>100</v>
      </c>
      <c r="B687" s="449"/>
      <c r="C687" s="449"/>
      <c r="D687" s="449"/>
      <c r="E687" s="449"/>
      <c r="F687" s="449"/>
      <c r="G687" s="449"/>
      <c r="H687" s="449"/>
      <c r="I687" s="78"/>
      <c r="J687" s="78"/>
      <c r="K687" s="9"/>
      <c r="L687" s="9"/>
      <c r="M687" s="9"/>
      <c r="N687" s="9"/>
      <c r="O687" s="9"/>
      <c r="P687" s="9"/>
      <c r="Q687" s="9"/>
    </row>
    <row r="688" spans="1:17" s="7" customFormat="1" ht="63" customHeight="1">
      <c r="A688" s="187">
        <f>A686+1</f>
        <v>263</v>
      </c>
      <c r="B688" s="188" t="s">
        <v>614</v>
      </c>
      <c r="C688" s="488" t="s">
        <v>243</v>
      </c>
      <c r="D688" s="489"/>
      <c r="E688" s="415" t="s">
        <v>359</v>
      </c>
      <c r="F688" s="256">
        <v>130</v>
      </c>
      <c r="G688" s="196" t="s">
        <v>92</v>
      </c>
      <c r="H688" s="300">
        <v>1725</v>
      </c>
      <c r="I688" s="300">
        <v>1639</v>
      </c>
      <c r="J688" s="231">
        <f t="shared" si="22"/>
        <v>4.9855072463768115</v>
      </c>
      <c r="K688" s="9"/>
      <c r="L688" s="9"/>
      <c r="M688" s="9"/>
      <c r="N688" s="9"/>
      <c r="O688" s="9"/>
      <c r="P688" s="9"/>
      <c r="Q688" s="9"/>
    </row>
    <row r="689" spans="1:17" s="7" customFormat="1" ht="69" customHeight="1">
      <c r="A689" s="187">
        <f t="shared" si="24"/>
        <v>264</v>
      </c>
      <c r="B689" s="188" t="s">
        <v>335</v>
      </c>
      <c r="C689" s="488" t="s">
        <v>244</v>
      </c>
      <c r="D689" s="489"/>
      <c r="E689" s="502"/>
      <c r="F689" s="256">
        <v>130</v>
      </c>
      <c r="G689" s="196" t="s">
        <v>92</v>
      </c>
      <c r="H689" s="300">
        <v>1794</v>
      </c>
      <c r="I689" s="300">
        <v>1704</v>
      </c>
      <c r="J689" s="231">
        <f t="shared" si="22"/>
        <v>5.0167224080267561</v>
      </c>
      <c r="K689" s="9"/>
      <c r="L689" s="9"/>
      <c r="M689" s="9"/>
      <c r="N689" s="9"/>
      <c r="O689" s="9"/>
      <c r="P689" s="9"/>
      <c r="Q689" s="9"/>
    </row>
    <row r="690" spans="1:17" s="7" customFormat="1" ht="102" customHeight="1">
      <c r="A690" s="187">
        <f t="shared" si="24"/>
        <v>265</v>
      </c>
      <c r="B690" s="190" t="s">
        <v>615</v>
      </c>
      <c r="C690" s="462" t="s">
        <v>245</v>
      </c>
      <c r="D690" s="463"/>
      <c r="E690" s="338" t="s">
        <v>9</v>
      </c>
      <c r="F690" s="258">
        <v>130</v>
      </c>
      <c r="G690" s="144" t="s">
        <v>92</v>
      </c>
      <c r="H690" s="259">
        <v>1725</v>
      </c>
      <c r="I690" s="259">
        <v>1639</v>
      </c>
      <c r="J690" s="231">
        <f t="shared" si="22"/>
        <v>4.9855072463768115</v>
      </c>
      <c r="K690" s="9"/>
      <c r="L690" s="9"/>
      <c r="M690" s="9"/>
      <c r="N690" s="9"/>
      <c r="O690" s="9"/>
      <c r="P690" s="9"/>
      <c r="Q690" s="9"/>
    </row>
    <row r="691" spans="1:17" s="7" customFormat="1" ht="60.75" customHeight="1">
      <c r="A691" s="187">
        <f t="shared" si="24"/>
        <v>266</v>
      </c>
      <c r="B691" s="188" t="s">
        <v>616</v>
      </c>
      <c r="C691" s="488" t="s">
        <v>488</v>
      </c>
      <c r="D691" s="489"/>
      <c r="E691" s="336" t="s">
        <v>18</v>
      </c>
      <c r="F691" s="256">
        <v>130</v>
      </c>
      <c r="G691" s="196" t="s">
        <v>92</v>
      </c>
      <c r="H691" s="300">
        <v>1725</v>
      </c>
      <c r="I691" s="300">
        <v>1639</v>
      </c>
      <c r="J691" s="231">
        <f t="shared" si="22"/>
        <v>4.9855072463768115</v>
      </c>
      <c r="K691" s="9"/>
      <c r="L691" s="9"/>
      <c r="M691" s="9"/>
      <c r="N691" s="9"/>
      <c r="O691" s="9"/>
      <c r="P691" s="9"/>
      <c r="Q691" s="9"/>
    </row>
    <row r="692" spans="1:17" s="7" customFormat="1" ht="43.5" customHeight="1">
      <c r="A692" s="249">
        <f t="shared" si="24"/>
        <v>267</v>
      </c>
      <c r="B692" s="236" t="s">
        <v>617</v>
      </c>
      <c r="C692" s="497" t="s">
        <v>412</v>
      </c>
      <c r="D692" s="498"/>
      <c r="E692" s="340" t="s">
        <v>10</v>
      </c>
      <c r="F692" s="348">
        <v>130</v>
      </c>
      <c r="G692" s="269" t="s">
        <v>92</v>
      </c>
      <c r="H692" s="301">
        <v>1725</v>
      </c>
      <c r="I692" s="301">
        <v>1639</v>
      </c>
      <c r="J692" s="231">
        <f t="shared" si="22"/>
        <v>4.9855072463768115</v>
      </c>
      <c r="K692" s="9"/>
      <c r="L692" s="9"/>
      <c r="M692" s="9"/>
      <c r="N692" s="9"/>
      <c r="O692" s="9"/>
      <c r="P692" s="9"/>
      <c r="Q692" s="9"/>
    </row>
    <row r="693" spans="1:17" s="7" customFormat="1" ht="40.5" customHeight="1">
      <c r="A693" s="185">
        <f t="shared" si="24"/>
        <v>268</v>
      </c>
      <c r="B693" s="186" t="s">
        <v>618</v>
      </c>
      <c r="C693" s="477" t="s">
        <v>70</v>
      </c>
      <c r="D693" s="478"/>
      <c r="E693" s="341" t="s">
        <v>173</v>
      </c>
      <c r="F693" s="255">
        <v>50</v>
      </c>
      <c r="G693" s="142" t="s">
        <v>92</v>
      </c>
      <c r="H693" s="251">
        <v>637</v>
      </c>
      <c r="I693" s="316">
        <v>605</v>
      </c>
      <c r="J693" s="231">
        <f t="shared" si="22"/>
        <v>5.0235478806907379</v>
      </c>
      <c r="K693" s="9"/>
      <c r="L693" s="9"/>
      <c r="M693" s="9"/>
      <c r="N693" s="9"/>
      <c r="O693" s="9"/>
      <c r="P693" s="9"/>
      <c r="Q693" s="9"/>
    </row>
    <row r="694" spans="1:17" s="7" customFormat="1" ht="64.5" customHeight="1">
      <c r="A694" s="187">
        <f>A693+1</f>
        <v>269</v>
      </c>
      <c r="B694" s="188" t="s">
        <v>619</v>
      </c>
      <c r="C694" s="488" t="s">
        <v>71</v>
      </c>
      <c r="D694" s="489"/>
      <c r="E694" s="336" t="s">
        <v>2</v>
      </c>
      <c r="F694" s="256">
        <v>50</v>
      </c>
      <c r="G694" s="196" t="s">
        <v>92</v>
      </c>
      <c r="H694" s="257">
        <v>637</v>
      </c>
      <c r="I694" s="251">
        <v>605</v>
      </c>
      <c r="J694" s="231">
        <f t="shared" ref="J694:J716" si="25">(H694-I694)/H694*100</f>
        <v>5.0235478806907379</v>
      </c>
      <c r="K694" s="9"/>
      <c r="L694" s="9"/>
      <c r="M694" s="9"/>
      <c r="N694" s="9"/>
      <c r="O694" s="9"/>
      <c r="P694" s="9"/>
      <c r="Q694" s="9"/>
    </row>
    <row r="695" spans="1:17" s="7" customFormat="1" ht="164.25" customHeight="1">
      <c r="A695" s="247">
        <f t="shared" si="24"/>
        <v>270</v>
      </c>
      <c r="B695" s="229" t="s">
        <v>620</v>
      </c>
      <c r="C695" s="456" t="s">
        <v>72</v>
      </c>
      <c r="D695" s="457"/>
      <c r="E695" s="339" t="s">
        <v>13</v>
      </c>
      <c r="F695" s="262">
        <v>52</v>
      </c>
      <c r="G695" s="200" t="s">
        <v>92</v>
      </c>
      <c r="H695" s="136">
        <v>637</v>
      </c>
      <c r="I695" s="136">
        <v>605</v>
      </c>
      <c r="J695" s="231">
        <f t="shared" si="25"/>
        <v>5.0235478806907379</v>
      </c>
      <c r="K695" s="9"/>
      <c r="L695" s="9"/>
      <c r="M695" s="9"/>
      <c r="N695" s="9"/>
      <c r="O695" s="9"/>
      <c r="P695" s="9"/>
      <c r="Q695" s="9"/>
    </row>
    <row r="696" spans="1:17" s="7" customFormat="1" ht="46.5" customHeight="1">
      <c r="A696" s="185">
        <f t="shared" ref="A696:A703" si="26">A695+1</f>
        <v>271</v>
      </c>
      <c r="B696" s="186" t="s">
        <v>621</v>
      </c>
      <c r="C696" s="534" t="s">
        <v>999</v>
      </c>
      <c r="D696" s="535"/>
      <c r="E696" s="414" t="s">
        <v>173</v>
      </c>
      <c r="F696" s="255">
        <v>130</v>
      </c>
      <c r="G696" s="142" t="s">
        <v>122</v>
      </c>
      <c r="H696" s="251">
        <v>652</v>
      </c>
      <c r="I696" s="251">
        <v>619</v>
      </c>
      <c r="J696" s="231">
        <f t="shared" si="25"/>
        <v>5.0613496932515334</v>
      </c>
      <c r="K696" s="9"/>
      <c r="L696" s="9"/>
      <c r="M696" s="9"/>
      <c r="N696" s="9"/>
      <c r="O696" s="9"/>
      <c r="P696" s="9"/>
      <c r="Q696" s="9"/>
    </row>
    <row r="697" spans="1:17" s="7" customFormat="1" ht="30" customHeight="1">
      <c r="A697" s="189">
        <f t="shared" si="26"/>
        <v>272</v>
      </c>
      <c r="B697" s="190" t="s">
        <v>622</v>
      </c>
      <c r="C697" s="462" t="s">
        <v>56</v>
      </c>
      <c r="D697" s="463"/>
      <c r="E697" s="502"/>
      <c r="F697" s="258">
        <v>130</v>
      </c>
      <c r="G697" s="144" t="s">
        <v>122</v>
      </c>
      <c r="H697" s="253">
        <v>727</v>
      </c>
      <c r="I697" s="253">
        <v>691</v>
      </c>
      <c r="J697" s="231">
        <f t="shared" si="25"/>
        <v>4.9518569463548827</v>
      </c>
      <c r="K697" s="9"/>
      <c r="L697" s="9"/>
      <c r="M697" s="9"/>
      <c r="N697" s="9"/>
      <c r="O697" s="9"/>
      <c r="P697" s="9"/>
      <c r="Q697" s="9"/>
    </row>
    <row r="698" spans="1:17" s="7" customFormat="1" ht="53.25" customHeight="1">
      <c r="A698" s="189">
        <f t="shared" si="26"/>
        <v>273</v>
      </c>
      <c r="B698" s="190" t="s">
        <v>623</v>
      </c>
      <c r="C698" s="462" t="s">
        <v>484</v>
      </c>
      <c r="D698" s="463"/>
      <c r="E698" s="501" t="s">
        <v>0</v>
      </c>
      <c r="F698" s="261">
        <v>130</v>
      </c>
      <c r="G698" s="144" t="s">
        <v>122</v>
      </c>
      <c r="H698" s="253">
        <v>995</v>
      </c>
      <c r="I698" s="253">
        <v>945</v>
      </c>
      <c r="J698" s="231">
        <f t="shared" si="25"/>
        <v>5.025125628140704</v>
      </c>
      <c r="K698" s="9"/>
      <c r="L698" s="9"/>
      <c r="M698" s="9"/>
      <c r="N698" s="9"/>
      <c r="O698" s="9"/>
      <c r="P698" s="9"/>
      <c r="Q698" s="9"/>
    </row>
    <row r="699" spans="1:17" s="7" customFormat="1" ht="48.75" customHeight="1">
      <c r="A699" s="187">
        <f t="shared" si="26"/>
        <v>274</v>
      </c>
      <c r="B699" s="188" t="s">
        <v>624</v>
      </c>
      <c r="C699" s="488" t="s">
        <v>1000</v>
      </c>
      <c r="D699" s="489"/>
      <c r="E699" s="502"/>
      <c r="F699" s="256">
        <v>130</v>
      </c>
      <c r="G699" s="196" t="s">
        <v>122</v>
      </c>
      <c r="H699" s="257">
        <v>977</v>
      </c>
      <c r="I699" s="257">
        <v>928</v>
      </c>
      <c r="J699" s="231">
        <f t="shared" si="25"/>
        <v>5.0153531218014331</v>
      </c>
      <c r="K699" s="9"/>
      <c r="L699" s="9"/>
      <c r="M699" s="9"/>
      <c r="N699" s="9"/>
      <c r="O699" s="9"/>
      <c r="P699" s="9"/>
      <c r="Q699" s="9"/>
    </row>
    <row r="700" spans="1:17" s="7" customFormat="1" ht="48" customHeight="1">
      <c r="A700" s="187">
        <f>A699+1</f>
        <v>275</v>
      </c>
      <c r="B700" s="188" t="s">
        <v>625</v>
      </c>
      <c r="C700" s="488" t="s">
        <v>1001</v>
      </c>
      <c r="D700" s="489"/>
      <c r="E700" s="164" t="s">
        <v>173</v>
      </c>
      <c r="F700" s="256">
        <v>130</v>
      </c>
      <c r="G700" s="196" t="s">
        <v>122</v>
      </c>
      <c r="H700" s="257">
        <v>652</v>
      </c>
      <c r="I700" s="257">
        <v>619</v>
      </c>
      <c r="J700" s="231">
        <f t="shared" si="25"/>
        <v>5.0613496932515334</v>
      </c>
      <c r="K700" s="9"/>
      <c r="L700" s="9"/>
      <c r="M700" s="9"/>
      <c r="N700" s="9"/>
      <c r="O700" s="9"/>
      <c r="P700" s="9"/>
      <c r="Q700" s="9"/>
    </row>
    <row r="701" spans="1:17" s="7" customFormat="1" ht="42.75" customHeight="1">
      <c r="A701" s="189">
        <f t="shared" si="26"/>
        <v>276</v>
      </c>
      <c r="B701" s="190" t="s">
        <v>626</v>
      </c>
      <c r="C701" s="462" t="s">
        <v>495</v>
      </c>
      <c r="D701" s="463"/>
      <c r="E701" s="501" t="s">
        <v>80</v>
      </c>
      <c r="F701" s="258">
        <v>130</v>
      </c>
      <c r="G701" s="144" t="s">
        <v>122</v>
      </c>
      <c r="H701" s="253">
        <v>814</v>
      </c>
      <c r="I701" s="253">
        <v>773</v>
      </c>
      <c r="J701" s="231">
        <f t="shared" si="25"/>
        <v>5.0368550368550373</v>
      </c>
      <c r="K701" s="9"/>
      <c r="L701" s="9"/>
      <c r="M701" s="9"/>
      <c r="N701" s="9"/>
      <c r="O701" s="9"/>
      <c r="P701" s="9"/>
      <c r="Q701" s="9"/>
    </row>
    <row r="702" spans="1:17" s="7" customFormat="1" ht="42.75" customHeight="1">
      <c r="A702" s="189">
        <f t="shared" si="26"/>
        <v>277</v>
      </c>
      <c r="B702" s="190" t="s">
        <v>627</v>
      </c>
      <c r="C702" s="462" t="s">
        <v>1002</v>
      </c>
      <c r="D702" s="463"/>
      <c r="E702" s="415"/>
      <c r="F702" s="258">
        <v>130</v>
      </c>
      <c r="G702" s="144" t="s">
        <v>122</v>
      </c>
      <c r="H702" s="253">
        <v>759</v>
      </c>
      <c r="I702" s="253">
        <v>722</v>
      </c>
      <c r="J702" s="231">
        <f t="shared" si="25"/>
        <v>4.874835309617918</v>
      </c>
      <c r="K702" s="9"/>
      <c r="L702" s="9"/>
      <c r="M702" s="9"/>
      <c r="N702" s="9"/>
      <c r="O702" s="9"/>
      <c r="P702" s="9"/>
      <c r="Q702" s="9"/>
    </row>
    <row r="703" spans="1:17" s="7" customFormat="1" ht="42.75" customHeight="1">
      <c r="A703" s="187">
        <f t="shared" si="26"/>
        <v>278</v>
      </c>
      <c r="B703" s="188" t="s">
        <v>628</v>
      </c>
      <c r="C703" s="488" t="s">
        <v>1003</v>
      </c>
      <c r="D703" s="489"/>
      <c r="E703" s="502"/>
      <c r="F703" s="256">
        <v>130</v>
      </c>
      <c r="G703" s="196" t="s">
        <v>122</v>
      </c>
      <c r="H703" s="257">
        <v>814</v>
      </c>
      <c r="I703" s="257">
        <v>773</v>
      </c>
      <c r="J703" s="231">
        <f t="shared" si="25"/>
        <v>5.0368550368550373</v>
      </c>
      <c r="K703" s="9"/>
      <c r="L703" s="9"/>
      <c r="M703" s="9"/>
      <c r="N703" s="9"/>
      <c r="O703" s="9"/>
      <c r="P703" s="9"/>
      <c r="Q703" s="9"/>
    </row>
    <row r="704" spans="1:17" s="7" customFormat="1" ht="42" customHeight="1">
      <c r="A704" s="187">
        <f>A703+1</f>
        <v>279</v>
      </c>
      <c r="B704" s="188" t="s">
        <v>629</v>
      </c>
      <c r="C704" s="488" t="s">
        <v>97</v>
      </c>
      <c r="D704" s="489"/>
      <c r="E704" s="415" t="s">
        <v>485</v>
      </c>
      <c r="F704" s="256">
        <v>130</v>
      </c>
      <c r="G704" s="196" t="s">
        <v>122</v>
      </c>
      <c r="H704" s="257">
        <v>798</v>
      </c>
      <c r="I704" s="257">
        <v>758</v>
      </c>
      <c r="J704" s="231">
        <f t="shared" si="25"/>
        <v>5.0125313283208017</v>
      </c>
      <c r="K704" s="9"/>
      <c r="L704" s="9"/>
      <c r="M704" s="9"/>
      <c r="N704" s="9"/>
      <c r="O704" s="9"/>
      <c r="P704" s="9"/>
      <c r="Q704" s="9"/>
    </row>
    <row r="705" spans="1:17" s="7" customFormat="1" ht="81.75" customHeight="1">
      <c r="A705" s="189">
        <f t="shared" ref="A705:A714" si="27">A704+1</f>
        <v>280</v>
      </c>
      <c r="B705" s="342" t="s">
        <v>630</v>
      </c>
      <c r="C705" s="428" t="s">
        <v>77</v>
      </c>
      <c r="D705" s="429"/>
      <c r="E705" s="502"/>
      <c r="F705" s="258">
        <v>130</v>
      </c>
      <c r="G705" s="217" t="s">
        <v>122</v>
      </c>
      <c r="H705" s="253">
        <v>798</v>
      </c>
      <c r="I705" s="253">
        <v>758</v>
      </c>
      <c r="J705" s="231">
        <f t="shared" si="25"/>
        <v>5.0125313283208017</v>
      </c>
      <c r="K705" s="9"/>
      <c r="L705" s="9"/>
      <c r="M705" s="9"/>
      <c r="N705" s="9"/>
      <c r="O705" s="9"/>
      <c r="P705" s="9"/>
      <c r="Q705" s="9"/>
    </row>
    <row r="706" spans="1:17" s="7" customFormat="1" ht="24.75" customHeight="1">
      <c r="A706" s="189">
        <f t="shared" si="27"/>
        <v>281</v>
      </c>
      <c r="B706" s="342" t="s">
        <v>631</v>
      </c>
      <c r="C706" s="428" t="s">
        <v>98</v>
      </c>
      <c r="D706" s="429"/>
      <c r="E706" s="544" t="s">
        <v>15</v>
      </c>
      <c r="F706" s="258">
        <v>130</v>
      </c>
      <c r="G706" s="217" t="s">
        <v>122</v>
      </c>
      <c r="H706" s="253">
        <v>1090</v>
      </c>
      <c r="I706" s="253">
        <v>964</v>
      </c>
      <c r="J706" s="231">
        <f t="shared" si="25"/>
        <v>11.559633027522937</v>
      </c>
      <c r="K706" s="9"/>
      <c r="L706" s="9"/>
      <c r="M706" s="9"/>
      <c r="N706" s="9"/>
      <c r="O706" s="9"/>
      <c r="P706" s="9"/>
      <c r="Q706" s="9"/>
    </row>
    <row r="707" spans="1:17" s="7" customFormat="1" ht="42.75" customHeight="1">
      <c r="A707" s="244">
        <f t="shared" si="27"/>
        <v>282</v>
      </c>
      <c r="B707" s="342" t="s">
        <v>632</v>
      </c>
      <c r="C707" s="428" t="s">
        <v>87</v>
      </c>
      <c r="D707" s="429"/>
      <c r="E707" s="545"/>
      <c r="F707" s="310">
        <v>130</v>
      </c>
      <c r="G707" s="217" t="s">
        <v>122</v>
      </c>
      <c r="H707" s="253">
        <v>1090</v>
      </c>
      <c r="I707" s="253">
        <v>964</v>
      </c>
      <c r="J707" s="231">
        <f t="shared" si="25"/>
        <v>11.559633027522937</v>
      </c>
      <c r="K707" s="9"/>
      <c r="L707" s="9"/>
      <c r="M707" s="9"/>
      <c r="N707" s="9"/>
      <c r="O707" s="9"/>
      <c r="P707" s="9"/>
      <c r="Q707" s="9"/>
    </row>
    <row r="708" spans="1:17" s="30" customFormat="1" ht="69" customHeight="1">
      <c r="A708" s="244">
        <f>A707+1</f>
        <v>283</v>
      </c>
      <c r="B708" s="167" t="s">
        <v>633</v>
      </c>
      <c r="C708" s="462" t="s">
        <v>1011</v>
      </c>
      <c r="D708" s="463"/>
      <c r="E708" s="501" t="s">
        <v>173</v>
      </c>
      <c r="F708" s="258">
        <v>130</v>
      </c>
      <c r="G708" s="144" t="s">
        <v>122</v>
      </c>
      <c r="H708" s="131">
        <v>1220</v>
      </c>
      <c r="I708" s="131">
        <v>1159</v>
      </c>
      <c r="J708" s="231">
        <f t="shared" si="25"/>
        <v>5</v>
      </c>
      <c r="K708" s="9"/>
    </row>
    <row r="709" spans="1:17" s="30" customFormat="1" ht="66" customHeight="1">
      <c r="A709" s="244">
        <f>A708+1</f>
        <v>284</v>
      </c>
      <c r="B709" s="167" t="s">
        <v>1013</v>
      </c>
      <c r="C709" s="462" t="s">
        <v>1012</v>
      </c>
      <c r="D709" s="463"/>
      <c r="E709" s="502"/>
      <c r="F709" s="258">
        <v>130</v>
      </c>
      <c r="G709" s="144" t="s">
        <v>122</v>
      </c>
      <c r="H709" s="131">
        <v>1220</v>
      </c>
      <c r="I709" s="131">
        <v>1159</v>
      </c>
      <c r="J709" s="231">
        <f t="shared" si="25"/>
        <v>5</v>
      </c>
      <c r="K709" s="9"/>
    </row>
    <row r="710" spans="1:17" s="7" customFormat="1" ht="120" customHeight="1">
      <c r="A710" s="247">
        <f>A709+1</f>
        <v>285</v>
      </c>
      <c r="B710" s="171" t="s">
        <v>634</v>
      </c>
      <c r="C710" s="456" t="s">
        <v>163</v>
      </c>
      <c r="D710" s="457"/>
      <c r="E710" s="339" t="s">
        <v>873</v>
      </c>
      <c r="F710" s="262">
        <v>130</v>
      </c>
      <c r="G710" s="200" t="s">
        <v>122</v>
      </c>
      <c r="H710" s="134">
        <v>1342</v>
      </c>
      <c r="I710" s="134">
        <v>1275</v>
      </c>
      <c r="J710" s="231">
        <f t="shared" si="25"/>
        <v>4.9925484351713862</v>
      </c>
      <c r="K710" s="9"/>
      <c r="L710" s="9"/>
      <c r="M710" s="9"/>
      <c r="N710" s="9"/>
      <c r="O710" s="9"/>
      <c r="P710" s="9"/>
      <c r="Q710" s="9"/>
    </row>
    <row r="711" spans="1:17" s="7" customFormat="1" ht="26.25" customHeight="1">
      <c r="A711" s="185">
        <f>A710+1</f>
        <v>286</v>
      </c>
      <c r="B711" s="186" t="s">
        <v>635</v>
      </c>
      <c r="C711" s="477" t="s">
        <v>496</v>
      </c>
      <c r="D711" s="478"/>
      <c r="E711" s="414" t="s">
        <v>82</v>
      </c>
      <c r="F711" s="255">
        <v>50</v>
      </c>
      <c r="G711" s="142" t="s">
        <v>92</v>
      </c>
      <c r="H711" s="251">
        <v>15</v>
      </c>
      <c r="I711" s="251">
        <v>14.5</v>
      </c>
      <c r="J711" s="231">
        <f t="shared" si="25"/>
        <v>3.3333333333333335</v>
      </c>
      <c r="K711" s="9"/>
      <c r="L711" s="9"/>
      <c r="M711" s="9"/>
      <c r="N711" s="9"/>
      <c r="O711" s="9"/>
      <c r="P711" s="9"/>
      <c r="Q711" s="9"/>
    </row>
    <row r="712" spans="1:17" s="7" customFormat="1" ht="26.25" customHeight="1">
      <c r="A712" s="249">
        <f t="shared" si="27"/>
        <v>287</v>
      </c>
      <c r="B712" s="236" t="s">
        <v>636</v>
      </c>
      <c r="C712" s="497" t="s">
        <v>497</v>
      </c>
      <c r="D712" s="498"/>
      <c r="E712" s="416"/>
      <c r="F712" s="348">
        <v>52</v>
      </c>
      <c r="G712" s="269" t="s">
        <v>92</v>
      </c>
      <c r="H712" s="319">
        <v>23.5</v>
      </c>
      <c r="I712" s="319">
        <v>21.5</v>
      </c>
      <c r="J712" s="231">
        <f t="shared" si="25"/>
        <v>8.5106382978723403</v>
      </c>
      <c r="K712" s="9"/>
      <c r="L712" s="9"/>
      <c r="M712" s="9"/>
      <c r="N712" s="9"/>
      <c r="O712" s="9"/>
      <c r="P712" s="9"/>
      <c r="Q712" s="9"/>
    </row>
    <row r="713" spans="1:17" s="7" customFormat="1" ht="26.25" customHeight="1">
      <c r="A713" s="187">
        <f t="shared" si="27"/>
        <v>288</v>
      </c>
      <c r="B713" s="273" t="s">
        <v>35</v>
      </c>
      <c r="C713" s="680" t="s">
        <v>145</v>
      </c>
      <c r="D713" s="681"/>
      <c r="E713" s="343" t="s">
        <v>81</v>
      </c>
      <c r="F713" s="274"/>
      <c r="G713" s="148" t="s">
        <v>92</v>
      </c>
      <c r="H713" s="316">
        <v>27</v>
      </c>
      <c r="I713" s="316">
        <v>25</v>
      </c>
      <c r="J713" s="231">
        <f t="shared" si="25"/>
        <v>7.4074074074074066</v>
      </c>
      <c r="K713" s="9"/>
      <c r="L713" s="9"/>
      <c r="M713" s="9"/>
      <c r="N713" s="9"/>
      <c r="O713" s="9"/>
      <c r="P713" s="9"/>
      <c r="Q713" s="9"/>
    </row>
    <row r="714" spans="1:17" s="7" customFormat="1" ht="46.5" customHeight="1">
      <c r="A714" s="248">
        <f t="shared" si="27"/>
        <v>289</v>
      </c>
      <c r="B714" s="344" t="s">
        <v>514</v>
      </c>
      <c r="C714" s="474" t="s">
        <v>69</v>
      </c>
      <c r="D714" s="475"/>
      <c r="E714" s="206" t="s">
        <v>81</v>
      </c>
      <c r="F714" s="317"/>
      <c r="G714" s="215" t="s">
        <v>93</v>
      </c>
      <c r="H714" s="251">
        <v>51</v>
      </c>
      <c r="I714" s="251">
        <v>48</v>
      </c>
      <c r="J714" s="231">
        <f t="shared" si="25"/>
        <v>5.8823529411764701</v>
      </c>
      <c r="K714" s="9"/>
      <c r="L714" s="9"/>
      <c r="M714" s="9"/>
      <c r="N714" s="9"/>
      <c r="O714" s="9"/>
      <c r="P714" s="9"/>
      <c r="Q714" s="9"/>
    </row>
    <row r="715" spans="1:17" s="7" customFormat="1" ht="46.5" customHeight="1">
      <c r="A715" s="187">
        <f>A714+1</f>
        <v>290</v>
      </c>
      <c r="B715" s="188" t="s">
        <v>637</v>
      </c>
      <c r="C715" s="488" t="s">
        <v>269</v>
      </c>
      <c r="D715" s="489"/>
      <c r="E715" s="747" t="s">
        <v>81</v>
      </c>
      <c r="F715" s="256"/>
      <c r="G715" s="196" t="s">
        <v>93</v>
      </c>
      <c r="H715" s="257">
        <v>117</v>
      </c>
      <c r="I715" s="253">
        <v>110</v>
      </c>
      <c r="J715" s="231">
        <f t="shared" si="25"/>
        <v>5.982905982905983</v>
      </c>
      <c r="K715" s="9"/>
      <c r="L715" s="9"/>
      <c r="M715" s="9"/>
      <c r="N715" s="9"/>
      <c r="O715" s="9"/>
      <c r="P715" s="9"/>
      <c r="Q715" s="9"/>
    </row>
    <row r="716" spans="1:17" s="7" customFormat="1" ht="46.5" customHeight="1">
      <c r="A716" s="249">
        <f>A715+1</f>
        <v>291</v>
      </c>
      <c r="B716" s="236" t="s">
        <v>55</v>
      </c>
      <c r="C716" s="497" t="s">
        <v>99</v>
      </c>
      <c r="D716" s="498"/>
      <c r="E716" s="748"/>
      <c r="F716" s="348"/>
      <c r="G716" s="269" t="s">
        <v>93</v>
      </c>
      <c r="H716" s="319">
        <v>117</v>
      </c>
      <c r="I716" s="319">
        <v>110</v>
      </c>
      <c r="J716" s="231">
        <f t="shared" si="25"/>
        <v>5.982905982905983</v>
      </c>
      <c r="K716" s="9"/>
      <c r="L716" s="9"/>
      <c r="M716" s="9"/>
      <c r="N716" s="9"/>
      <c r="O716" s="9"/>
      <c r="P716" s="9"/>
      <c r="Q716" s="9"/>
    </row>
    <row r="717" spans="1:17" s="7" customFormat="1" ht="50.25" customHeight="1">
      <c r="A717" s="449" t="s">
        <v>100</v>
      </c>
      <c r="B717" s="449"/>
      <c r="C717" s="449"/>
      <c r="D717" s="449"/>
      <c r="E717" s="449"/>
      <c r="F717" s="449"/>
      <c r="G717" s="449"/>
      <c r="H717" s="449"/>
      <c r="I717" s="78"/>
      <c r="J717" s="78"/>
      <c r="K717" s="9"/>
      <c r="L717" s="9"/>
      <c r="M717" s="9"/>
      <c r="N717" s="9"/>
      <c r="O717" s="9"/>
      <c r="P717" s="9"/>
      <c r="Q717" s="9"/>
    </row>
    <row r="718" spans="1:17" s="11" customFormat="1" ht="18" customHeight="1">
      <c r="A718" s="541" t="s">
        <v>88</v>
      </c>
      <c r="B718" s="542"/>
      <c r="C718" s="542"/>
      <c r="D718" s="542"/>
      <c r="E718" s="542"/>
      <c r="F718" s="542"/>
      <c r="G718" s="542"/>
      <c r="H718" s="543"/>
      <c r="I718" s="390"/>
      <c r="J718" s="390"/>
      <c r="K718" s="9"/>
      <c r="L718" s="21"/>
      <c r="M718" s="21"/>
      <c r="N718" s="21"/>
      <c r="O718" s="21"/>
      <c r="P718" s="21"/>
      <c r="Q718" s="21"/>
    </row>
    <row r="719" spans="1:17" s="7" customFormat="1" ht="33.75" customHeight="1">
      <c r="A719" s="466">
        <f>A716+1</f>
        <v>292</v>
      </c>
      <c r="B719" s="437" t="s">
        <v>638</v>
      </c>
      <c r="C719" s="505" t="s">
        <v>29</v>
      </c>
      <c r="D719" s="506"/>
      <c r="E719" s="447" t="s">
        <v>27</v>
      </c>
      <c r="F719" s="430">
        <v>130</v>
      </c>
      <c r="G719" s="204" t="s">
        <v>93</v>
      </c>
      <c r="H719" s="442">
        <f>SUM(G720:G724)</f>
        <v>3917</v>
      </c>
      <c r="I719" s="442">
        <v>3723</v>
      </c>
      <c r="J719" s="442">
        <f>(H719-I719)/H719*100</f>
        <v>4.9527699770232321</v>
      </c>
      <c r="K719" s="9"/>
      <c r="L719" s="9"/>
      <c r="M719" s="9"/>
      <c r="N719" s="9"/>
      <c r="O719" s="9"/>
      <c r="P719" s="9"/>
      <c r="Q719" s="9"/>
    </row>
    <row r="720" spans="1:17" s="7" customFormat="1" ht="43.5" customHeight="1">
      <c r="A720" s="467"/>
      <c r="B720" s="439"/>
      <c r="C720" s="428" t="s">
        <v>224</v>
      </c>
      <c r="D720" s="429"/>
      <c r="E720" s="448"/>
      <c r="F720" s="431"/>
      <c r="G720" s="276">
        <f>G726</f>
        <v>1409</v>
      </c>
      <c r="H720" s="444"/>
      <c r="I720" s="444"/>
      <c r="J720" s="444"/>
      <c r="K720" s="9"/>
      <c r="L720" s="9"/>
      <c r="M720" s="9"/>
      <c r="N720" s="9"/>
      <c r="O720" s="9"/>
      <c r="P720" s="9"/>
      <c r="Q720" s="9"/>
    </row>
    <row r="721" spans="1:19" s="7" customFormat="1" ht="43.5" customHeight="1">
      <c r="A721" s="467"/>
      <c r="B721" s="439"/>
      <c r="C721" s="428" t="s">
        <v>692</v>
      </c>
      <c r="D721" s="429"/>
      <c r="E721" s="448"/>
      <c r="F721" s="431"/>
      <c r="G721" s="276">
        <v>1700</v>
      </c>
      <c r="H721" s="444"/>
      <c r="I721" s="444"/>
      <c r="J721" s="444"/>
      <c r="K721" s="9"/>
      <c r="L721" s="9"/>
      <c r="M721" s="9"/>
      <c r="N721" s="9"/>
      <c r="O721" s="9"/>
      <c r="P721" s="9"/>
      <c r="Q721" s="9"/>
    </row>
    <row r="722" spans="1:19" s="7" customFormat="1" ht="21" customHeight="1">
      <c r="A722" s="467"/>
      <c r="B722" s="439"/>
      <c r="C722" s="428" t="s">
        <v>126</v>
      </c>
      <c r="D722" s="429"/>
      <c r="E722" s="448"/>
      <c r="F722" s="431"/>
      <c r="G722" s="276">
        <f>H697</f>
        <v>727</v>
      </c>
      <c r="H722" s="444"/>
      <c r="I722" s="444"/>
      <c r="J722" s="444"/>
      <c r="K722" s="9"/>
      <c r="L722" s="9"/>
      <c r="M722" s="9"/>
      <c r="N722" s="9"/>
      <c r="O722" s="9"/>
      <c r="P722" s="9"/>
      <c r="Q722" s="9"/>
    </row>
    <row r="723" spans="1:19" s="7" customFormat="1" ht="21" customHeight="1">
      <c r="A723" s="467"/>
      <c r="B723" s="439"/>
      <c r="C723" s="428" t="s">
        <v>63</v>
      </c>
      <c r="D723" s="429"/>
      <c r="E723" s="448"/>
      <c r="F723" s="431"/>
      <c r="G723" s="276">
        <f>H711*2</f>
        <v>30</v>
      </c>
      <c r="H723" s="444"/>
      <c r="I723" s="444"/>
      <c r="J723" s="444"/>
      <c r="K723" s="9"/>
      <c r="L723" s="9"/>
      <c r="M723" s="9"/>
      <c r="N723" s="9"/>
      <c r="O723" s="9"/>
      <c r="P723" s="9"/>
      <c r="Q723" s="9"/>
    </row>
    <row r="724" spans="1:19" s="7" customFormat="1" ht="42" customHeight="1">
      <c r="A724" s="468"/>
      <c r="B724" s="519"/>
      <c r="C724" s="440" t="s">
        <v>6</v>
      </c>
      <c r="D724" s="441"/>
      <c r="E724" s="476"/>
      <c r="F724" s="432"/>
      <c r="G724" s="277">
        <f>G731</f>
        <v>51</v>
      </c>
      <c r="H724" s="469"/>
      <c r="I724" s="469"/>
      <c r="J724" s="469"/>
      <c r="K724" s="9"/>
      <c r="L724" s="9"/>
      <c r="M724" s="9"/>
      <c r="N724" s="9"/>
      <c r="O724" s="9"/>
      <c r="P724" s="9"/>
      <c r="Q724" s="9"/>
    </row>
    <row r="725" spans="1:19" s="7" customFormat="1" ht="20.25" customHeight="1">
      <c r="A725" s="466">
        <f>A719+1</f>
        <v>293</v>
      </c>
      <c r="B725" s="437" t="s">
        <v>639</v>
      </c>
      <c r="C725" s="505" t="s">
        <v>28</v>
      </c>
      <c r="D725" s="506"/>
      <c r="E725" s="447" t="s">
        <v>27</v>
      </c>
      <c r="F725" s="430">
        <v>130</v>
      </c>
      <c r="G725" s="204" t="s">
        <v>93</v>
      </c>
      <c r="H725" s="442">
        <f>SUM(G726:G731)</f>
        <v>4554</v>
      </c>
      <c r="I725" s="442">
        <v>4328</v>
      </c>
      <c r="J725" s="442">
        <f>(H725-I725)/H725*100</f>
        <v>4.962670180061485</v>
      </c>
      <c r="K725" s="9"/>
      <c r="L725" s="9"/>
      <c r="M725" s="9"/>
      <c r="N725" s="9"/>
      <c r="O725" s="9"/>
      <c r="P725" s="9"/>
      <c r="Q725" s="9"/>
    </row>
    <row r="726" spans="1:19" s="7" customFormat="1" ht="43.5" customHeight="1">
      <c r="A726" s="467"/>
      <c r="B726" s="439"/>
      <c r="C726" s="428" t="s">
        <v>224</v>
      </c>
      <c r="D726" s="429"/>
      <c r="E726" s="448"/>
      <c r="F726" s="431"/>
      <c r="G726" s="276">
        <f>H672</f>
        <v>1409</v>
      </c>
      <c r="H726" s="444"/>
      <c r="I726" s="444"/>
      <c r="J726" s="444"/>
      <c r="K726" s="9"/>
      <c r="L726" s="9"/>
      <c r="M726" s="9"/>
      <c r="N726" s="9"/>
      <c r="O726" s="9"/>
      <c r="P726" s="9"/>
      <c r="Q726" s="9"/>
    </row>
    <row r="727" spans="1:19" s="7" customFormat="1" ht="43.5" customHeight="1">
      <c r="A727" s="467"/>
      <c r="B727" s="439"/>
      <c r="C727" s="428" t="s">
        <v>692</v>
      </c>
      <c r="D727" s="429"/>
      <c r="E727" s="448"/>
      <c r="F727" s="431"/>
      <c r="G727" s="276">
        <v>1700</v>
      </c>
      <c r="H727" s="444"/>
      <c r="I727" s="444"/>
      <c r="J727" s="444"/>
      <c r="K727" s="9"/>
      <c r="L727" s="9"/>
      <c r="M727" s="9"/>
      <c r="N727" s="9"/>
      <c r="O727" s="9"/>
      <c r="P727" s="9"/>
      <c r="Q727" s="9"/>
    </row>
    <row r="728" spans="1:19" s="7" customFormat="1" ht="20.25" customHeight="1">
      <c r="A728" s="467"/>
      <c r="B728" s="439"/>
      <c r="C728" s="428" t="s">
        <v>194</v>
      </c>
      <c r="D728" s="429"/>
      <c r="E728" s="448"/>
      <c r="F728" s="431"/>
      <c r="G728" s="276">
        <f>H693</f>
        <v>637</v>
      </c>
      <c r="H728" s="444"/>
      <c r="I728" s="444"/>
      <c r="J728" s="444"/>
      <c r="K728" s="9"/>
      <c r="L728" s="9"/>
      <c r="M728" s="9"/>
      <c r="N728" s="9"/>
      <c r="O728" s="9"/>
      <c r="P728" s="9"/>
      <c r="Q728" s="9"/>
    </row>
    <row r="729" spans="1:19" s="7" customFormat="1" ht="20.25" customHeight="1">
      <c r="A729" s="467"/>
      <c r="B729" s="439"/>
      <c r="C729" s="428" t="s">
        <v>126</v>
      </c>
      <c r="D729" s="429"/>
      <c r="E729" s="448"/>
      <c r="F729" s="431"/>
      <c r="G729" s="276">
        <f>G722</f>
        <v>727</v>
      </c>
      <c r="H729" s="444"/>
      <c r="I729" s="444"/>
      <c r="J729" s="444"/>
      <c r="K729" s="9"/>
      <c r="L729" s="9"/>
      <c r="M729" s="9"/>
      <c r="N729" s="9"/>
      <c r="O729" s="9"/>
      <c r="P729" s="9"/>
      <c r="Q729" s="9"/>
    </row>
    <row r="730" spans="1:19" s="7" customFormat="1" ht="20.25" customHeight="1">
      <c r="A730" s="467"/>
      <c r="B730" s="439"/>
      <c r="C730" s="428" t="s">
        <v>63</v>
      </c>
      <c r="D730" s="429"/>
      <c r="E730" s="448"/>
      <c r="F730" s="431"/>
      <c r="G730" s="276">
        <f>H711*2</f>
        <v>30</v>
      </c>
      <c r="H730" s="444"/>
      <c r="I730" s="444"/>
      <c r="J730" s="444"/>
      <c r="K730" s="9"/>
      <c r="L730" s="9"/>
      <c r="M730" s="9"/>
      <c r="N730" s="9"/>
      <c r="O730" s="9"/>
      <c r="P730" s="9"/>
      <c r="Q730" s="9"/>
    </row>
    <row r="731" spans="1:19" s="7" customFormat="1" ht="42.75" customHeight="1">
      <c r="A731" s="468"/>
      <c r="B731" s="519"/>
      <c r="C731" s="440" t="s">
        <v>6</v>
      </c>
      <c r="D731" s="441"/>
      <c r="E731" s="476"/>
      <c r="F731" s="432"/>
      <c r="G731" s="277">
        <f>H714</f>
        <v>51</v>
      </c>
      <c r="H731" s="469"/>
      <c r="I731" s="469"/>
      <c r="J731" s="469"/>
      <c r="K731" s="9"/>
      <c r="L731" s="9"/>
      <c r="M731" s="9"/>
      <c r="N731" s="9"/>
      <c r="O731" s="9"/>
      <c r="P731" s="9"/>
      <c r="Q731" s="9"/>
    </row>
    <row r="732" spans="1:19" s="7" customFormat="1" ht="24" customHeight="1">
      <c r="A732" s="630">
        <f>A725+1</f>
        <v>294</v>
      </c>
      <c r="B732" s="571" t="s">
        <v>640</v>
      </c>
      <c r="C732" s="505" t="s">
        <v>212</v>
      </c>
      <c r="D732" s="506"/>
      <c r="E732" s="447" t="s">
        <v>27</v>
      </c>
      <c r="F732" s="430">
        <v>130</v>
      </c>
      <c r="G732" s="204" t="s">
        <v>93</v>
      </c>
      <c r="H732" s="607">
        <f>SUM(G733:G738)</f>
        <v>5138</v>
      </c>
      <c r="I732" s="607">
        <v>4883</v>
      </c>
      <c r="J732" s="442">
        <f>(H732-I732)/H732*100</f>
        <v>4.9630206305955626</v>
      </c>
      <c r="K732" s="9"/>
      <c r="L732" s="9"/>
      <c r="M732" s="9"/>
      <c r="N732" s="9"/>
      <c r="O732" s="9"/>
      <c r="P732" s="9"/>
      <c r="Q732" s="9"/>
    </row>
    <row r="733" spans="1:19" s="7" customFormat="1" ht="40.5" customHeight="1">
      <c r="A733" s="630"/>
      <c r="B733" s="571"/>
      <c r="C733" s="428" t="s">
        <v>399</v>
      </c>
      <c r="D733" s="429"/>
      <c r="E733" s="448"/>
      <c r="F733" s="431"/>
      <c r="G733" s="276">
        <f>H674</f>
        <v>1500</v>
      </c>
      <c r="H733" s="608"/>
      <c r="I733" s="608"/>
      <c r="J733" s="444"/>
      <c r="K733" s="9"/>
      <c r="L733" s="9"/>
      <c r="M733" s="9"/>
      <c r="N733" s="9"/>
      <c r="O733" s="9"/>
      <c r="P733" s="9"/>
      <c r="Q733" s="9"/>
    </row>
    <row r="734" spans="1:19" s="7" customFormat="1" ht="40.5" customHeight="1">
      <c r="A734" s="630"/>
      <c r="B734" s="571"/>
      <c r="C734" s="428" t="s">
        <v>692</v>
      </c>
      <c r="D734" s="429"/>
      <c r="E734" s="448"/>
      <c r="F734" s="431"/>
      <c r="G734" s="276">
        <v>1700</v>
      </c>
      <c r="H734" s="608"/>
      <c r="I734" s="608"/>
      <c r="J734" s="444"/>
      <c r="K734" s="9"/>
      <c r="L734" s="9"/>
      <c r="M734" s="9"/>
      <c r="N734" s="9"/>
      <c r="O734" s="9"/>
      <c r="P734" s="9"/>
      <c r="Q734" s="9"/>
    </row>
    <row r="735" spans="1:19" ht="24" customHeight="1">
      <c r="A735" s="630"/>
      <c r="B735" s="571"/>
      <c r="C735" s="428" t="s">
        <v>194</v>
      </c>
      <c r="D735" s="429"/>
      <c r="E735" s="448"/>
      <c r="F735" s="431"/>
      <c r="G735" s="276">
        <f>H693</f>
        <v>637</v>
      </c>
      <c r="H735" s="608"/>
      <c r="I735" s="608"/>
      <c r="J735" s="444"/>
      <c r="K735" s="9"/>
      <c r="L735" s="20"/>
      <c r="M735" s="20"/>
      <c r="N735" s="20"/>
      <c r="R735" s="2"/>
      <c r="S735" s="2"/>
    </row>
    <row r="736" spans="1:19" s="14" customFormat="1" ht="43.5" customHeight="1">
      <c r="A736" s="630"/>
      <c r="B736" s="571"/>
      <c r="C736" s="428" t="s">
        <v>174</v>
      </c>
      <c r="D736" s="429"/>
      <c r="E736" s="448"/>
      <c r="F736" s="431"/>
      <c r="G736" s="276">
        <f>H708</f>
        <v>1220</v>
      </c>
      <c r="H736" s="608"/>
      <c r="I736" s="608"/>
      <c r="J736" s="444"/>
      <c r="K736" s="9"/>
      <c r="L736" s="12"/>
      <c r="M736" s="13"/>
      <c r="N736" s="13"/>
      <c r="O736" s="13"/>
      <c r="P736" s="13"/>
      <c r="Q736" s="13"/>
      <c r="R736" s="13"/>
      <c r="S736" s="13"/>
    </row>
    <row r="737" spans="1:19" ht="20.25" customHeight="1">
      <c r="A737" s="630"/>
      <c r="B737" s="571"/>
      <c r="C737" s="428" t="s">
        <v>63</v>
      </c>
      <c r="D737" s="429"/>
      <c r="E737" s="448"/>
      <c r="F737" s="431"/>
      <c r="G737" s="276">
        <f>H711*2</f>
        <v>30</v>
      </c>
      <c r="H737" s="608"/>
      <c r="I737" s="608"/>
      <c r="J737" s="444"/>
      <c r="K737" s="9"/>
    </row>
    <row r="738" spans="1:19" s="7" customFormat="1" ht="42.75" customHeight="1">
      <c r="A738" s="630"/>
      <c r="B738" s="571"/>
      <c r="C738" s="530" t="s">
        <v>6</v>
      </c>
      <c r="D738" s="531"/>
      <c r="E738" s="448"/>
      <c r="F738" s="431"/>
      <c r="G738" s="267">
        <f>H714</f>
        <v>51</v>
      </c>
      <c r="H738" s="609"/>
      <c r="I738" s="609"/>
      <c r="J738" s="469"/>
      <c r="K738" s="9"/>
      <c r="L738" s="9"/>
      <c r="M738" s="9"/>
      <c r="N738" s="9"/>
      <c r="O738" s="9"/>
      <c r="P738" s="9"/>
      <c r="Q738" s="9"/>
    </row>
    <row r="739" spans="1:19" s="14" customFormat="1" ht="57.75" customHeight="1">
      <c r="A739" s="180">
        <f>A732+1</f>
        <v>295</v>
      </c>
      <c r="B739" s="229" t="s">
        <v>641</v>
      </c>
      <c r="C739" s="530" t="s">
        <v>130</v>
      </c>
      <c r="D739" s="531"/>
      <c r="E739" s="476"/>
      <c r="F739" s="432"/>
      <c r="G739" s="267">
        <f>G729</f>
        <v>727</v>
      </c>
      <c r="H739" s="278">
        <f>H732-G736+G739</f>
        <v>4645</v>
      </c>
      <c r="I739" s="278">
        <v>4415</v>
      </c>
      <c r="J739" s="278">
        <f>(H739-I739)/H739*100</f>
        <v>4.9515608180839612</v>
      </c>
      <c r="K739" s="9"/>
      <c r="L739" s="12"/>
      <c r="M739" s="13"/>
      <c r="N739" s="13"/>
      <c r="O739" s="13"/>
      <c r="P739" s="13"/>
      <c r="Q739" s="13"/>
      <c r="R739" s="13"/>
      <c r="S739" s="13"/>
    </row>
    <row r="740" spans="1:19" s="7" customFormat="1" ht="24.75" customHeight="1">
      <c r="A740" s="466">
        <f>A739+1</f>
        <v>296</v>
      </c>
      <c r="B740" s="437" t="s">
        <v>642</v>
      </c>
      <c r="C740" s="505" t="s">
        <v>213</v>
      </c>
      <c r="D740" s="506"/>
      <c r="E740" s="447" t="s">
        <v>418</v>
      </c>
      <c r="F740" s="430">
        <v>130</v>
      </c>
      <c r="G740" s="204" t="s">
        <v>93</v>
      </c>
      <c r="H740" s="442">
        <f>SUM(G741:G746)</f>
        <v>4554</v>
      </c>
      <c r="I740" s="442">
        <v>4328</v>
      </c>
      <c r="J740" s="442">
        <f>(H740-I740)/H740*100</f>
        <v>4.962670180061485</v>
      </c>
      <c r="K740" s="9"/>
      <c r="L740" s="9"/>
      <c r="M740" s="9"/>
      <c r="N740" s="9"/>
      <c r="O740" s="9"/>
      <c r="P740" s="9"/>
      <c r="Q740" s="9"/>
    </row>
    <row r="741" spans="1:19" s="7" customFormat="1" ht="44.25" customHeight="1">
      <c r="A741" s="467"/>
      <c r="B741" s="439"/>
      <c r="C741" s="428" t="s">
        <v>224</v>
      </c>
      <c r="D741" s="429"/>
      <c r="E741" s="448"/>
      <c r="F741" s="431"/>
      <c r="G741" s="276">
        <f>H672</f>
        <v>1409</v>
      </c>
      <c r="H741" s="444"/>
      <c r="I741" s="444"/>
      <c r="J741" s="444"/>
      <c r="K741" s="9"/>
      <c r="L741" s="9"/>
      <c r="M741" s="9"/>
      <c r="N741" s="9"/>
      <c r="O741" s="9"/>
      <c r="P741" s="9"/>
      <c r="Q741" s="9"/>
    </row>
    <row r="742" spans="1:19" s="7" customFormat="1" ht="44.25" customHeight="1">
      <c r="A742" s="467"/>
      <c r="B742" s="439"/>
      <c r="C742" s="428" t="s">
        <v>693</v>
      </c>
      <c r="D742" s="429"/>
      <c r="E742" s="448"/>
      <c r="F742" s="431"/>
      <c r="G742" s="276">
        <v>1700</v>
      </c>
      <c r="H742" s="444"/>
      <c r="I742" s="444"/>
      <c r="J742" s="444"/>
      <c r="K742" s="9"/>
      <c r="L742" s="9"/>
      <c r="M742" s="9"/>
      <c r="N742" s="9"/>
      <c r="O742" s="9"/>
      <c r="P742" s="9"/>
      <c r="Q742" s="9"/>
    </row>
    <row r="743" spans="1:19" s="7" customFormat="1" ht="19.5" customHeight="1">
      <c r="A743" s="467"/>
      <c r="B743" s="439"/>
      <c r="C743" s="428" t="s">
        <v>194</v>
      </c>
      <c r="D743" s="429"/>
      <c r="E743" s="448"/>
      <c r="F743" s="431"/>
      <c r="G743" s="276">
        <f>H693</f>
        <v>637</v>
      </c>
      <c r="H743" s="444"/>
      <c r="I743" s="444"/>
      <c r="J743" s="444"/>
      <c r="K743" s="9"/>
      <c r="L743" s="9"/>
      <c r="M743" s="9"/>
      <c r="N743" s="9"/>
      <c r="O743" s="9"/>
      <c r="P743" s="9"/>
      <c r="Q743" s="9"/>
    </row>
    <row r="744" spans="1:19" s="7" customFormat="1" ht="19.5" customHeight="1">
      <c r="A744" s="467"/>
      <c r="B744" s="439"/>
      <c r="C744" s="428" t="s">
        <v>126</v>
      </c>
      <c r="D744" s="429"/>
      <c r="E744" s="448"/>
      <c r="F744" s="431"/>
      <c r="G744" s="276">
        <f>H697</f>
        <v>727</v>
      </c>
      <c r="H744" s="444"/>
      <c r="I744" s="444"/>
      <c r="J744" s="444"/>
      <c r="K744" s="9"/>
      <c r="L744" s="9"/>
      <c r="M744" s="9"/>
      <c r="N744" s="9"/>
      <c r="O744" s="9"/>
      <c r="P744" s="9"/>
      <c r="Q744" s="9"/>
    </row>
    <row r="745" spans="1:19" s="7" customFormat="1" ht="19.5" customHeight="1">
      <c r="A745" s="467"/>
      <c r="B745" s="439"/>
      <c r="C745" s="428" t="s">
        <v>63</v>
      </c>
      <c r="D745" s="429"/>
      <c r="E745" s="448"/>
      <c r="F745" s="431"/>
      <c r="G745" s="276">
        <f>H711*2</f>
        <v>30</v>
      </c>
      <c r="H745" s="444"/>
      <c r="I745" s="444"/>
      <c r="J745" s="444"/>
      <c r="K745" s="9"/>
      <c r="L745" s="9"/>
      <c r="M745" s="9"/>
      <c r="N745" s="9"/>
      <c r="O745" s="9"/>
      <c r="P745" s="9"/>
      <c r="Q745" s="9"/>
    </row>
    <row r="746" spans="1:19" s="7" customFormat="1" ht="41.25" customHeight="1">
      <c r="A746" s="468"/>
      <c r="B746" s="519"/>
      <c r="C746" s="440" t="s">
        <v>6</v>
      </c>
      <c r="D746" s="441"/>
      <c r="E746" s="476"/>
      <c r="F746" s="432"/>
      <c r="G746" s="277">
        <f>H714</f>
        <v>51</v>
      </c>
      <c r="H746" s="469"/>
      <c r="I746" s="469"/>
      <c r="J746" s="469"/>
      <c r="K746" s="9"/>
      <c r="L746" s="9"/>
      <c r="M746" s="9"/>
      <c r="N746" s="9"/>
      <c r="O746" s="9"/>
      <c r="P746" s="9"/>
      <c r="Q746" s="9"/>
    </row>
    <row r="747" spans="1:19" s="7" customFormat="1" ht="43.5" customHeight="1">
      <c r="A747" s="466">
        <f>A740+1</f>
        <v>297</v>
      </c>
      <c r="B747" s="437" t="s">
        <v>643</v>
      </c>
      <c r="C747" s="505" t="s">
        <v>152</v>
      </c>
      <c r="D747" s="506"/>
      <c r="E747" s="447" t="s">
        <v>419</v>
      </c>
      <c r="F747" s="430">
        <v>130</v>
      </c>
      <c r="G747" s="204" t="s">
        <v>93</v>
      </c>
      <c r="H747" s="442">
        <f>SUM(G748:G752)</f>
        <v>3917</v>
      </c>
      <c r="I747" s="442">
        <v>3723</v>
      </c>
      <c r="J747" s="442">
        <f>(H747-I747)/H747*100</f>
        <v>4.9527699770232321</v>
      </c>
      <c r="K747" s="9"/>
      <c r="L747" s="9"/>
      <c r="M747" s="9"/>
      <c r="N747" s="9"/>
      <c r="O747" s="9"/>
      <c r="P747" s="9"/>
      <c r="Q747" s="9"/>
    </row>
    <row r="748" spans="1:19" s="7" customFormat="1" ht="42" customHeight="1">
      <c r="A748" s="467"/>
      <c r="B748" s="439"/>
      <c r="C748" s="428" t="s">
        <v>489</v>
      </c>
      <c r="D748" s="429"/>
      <c r="E748" s="448"/>
      <c r="F748" s="431"/>
      <c r="G748" s="276">
        <f>G754</f>
        <v>1409</v>
      </c>
      <c r="H748" s="444"/>
      <c r="I748" s="444"/>
      <c r="J748" s="444"/>
      <c r="K748" s="9"/>
      <c r="L748" s="9"/>
      <c r="M748" s="9"/>
      <c r="N748" s="9"/>
      <c r="O748" s="9"/>
      <c r="P748" s="9"/>
      <c r="Q748" s="9"/>
    </row>
    <row r="749" spans="1:19" s="7" customFormat="1" ht="42" customHeight="1">
      <c r="A749" s="467"/>
      <c r="B749" s="439"/>
      <c r="C749" s="428" t="s">
        <v>692</v>
      </c>
      <c r="D749" s="429"/>
      <c r="E749" s="448"/>
      <c r="F749" s="431"/>
      <c r="G749" s="276">
        <v>1700</v>
      </c>
      <c r="H749" s="444"/>
      <c r="I749" s="444"/>
      <c r="J749" s="444"/>
      <c r="K749" s="9"/>
      <c r="L749" s="9"/>
      <c r="M749" s="9"/>
      <c r="N749" s="9"/>
      <c r="O749" s="9"/>
      <c r="P749" s="9"/>
      <c r="Q749" s="9"/>
    </row>
    <row r="750" spans="1:19" s="7" customFormat="1" ht="24" customHeight="1">
      <c r="A750" s="467"/>
      <c r="B750" s="439"/>
      <c r="C750" s="428" t="s">
        <v>126</v>
      </c>
      <c r="D750" s="429"/>
      <c r="E750" s="448"/>
      <c r="F750" s="431"/>
      <c r="G750" s="276">
        <f>G744</f>
        <v>727</v>
      </c>
      <c r="H750" s="444"/>
      <c r="I750" s="444"/>
      <c r="J750" s="444"/>
      <c r="K750" s="9"/>
      <c r="L750" s="9"/>
      <c r="M750" s="9"/>
      <c r="N750" s="9"/>
      <c r="O750" s="9"/>
      <c r="P750" s="9"/>
      <c r="Q750" s="9"/>
    </row>
    <row r="751" spans="1:19" s="7" customFormat="1" ht="21.75" customHeight="1">
      <c r="A751" s="467"/>
      <c r="B751" s="439"/>
      <c r="C751" s="428" t="s">
        <v>63</v>
      </c>
      <c r="D751" s="429"/>
      <c r="E751" s="448"/>
      <c r="F751" s="431"/>
      <c r="G751" s="276">
        <f>H711*2</f>
        <v>30</v>
      </c>
      <c r="H751" s="444"/>
      <c r="I751" s="444"/>
      <c r="J751" s="444"/>
      <c r="K751" s="9"/>
      <c r="L751" s="9"/>
      <c r="M751" s="9"/>
      <c r="N751" s="9"/>
      <c r="O751" s="9"/>
      <c r="P751" s="9"/>
      <c r="Q751" s="9"/>
    </row>
    <row r="752" spans="1:19" s="7" customFormat="1" ht="44.25" customHeight="1">
      <c r="A752" s="468"/>
      <c r="B752" s="519"/>
      <c r="C752" s="440" t="s">
        <v>6</v>
      </c>
      <c r="D752" s="441"/>
      <c r="E752" s="476"/>
      <c r="F752" s="432"/>
      <c r="G752" s="277">
        <f>G759</f>
        <v>51</v>
      </c>
      <c r="H752" s="469"/>
      <c r="I752" s="469"/>
      <c r="J752" s="469"/>
      <c r="K752" s="9"/>
      <c r="L752" s="9"/>
      <c r="M752" s="9"/>
      <c r="N752" s="9"/>
      <c r="O752" s="9"/>
      <c r="P752" s="9"/>
      <c r="Q752" s="9"/>
    </row>
    <row r="753" spans="1:19" s="7" customFormat="1" ht="21.75" customHeight="1">
      <c r="A753" s="466">
        <f>A747+1</f>
        <v>298</v>
      </c>
      <c r="B753" s="437" t="s">
        <v>644</v>
      </c>
      <c r="C753" s="505" t="s">
        <v>151</v>
      </c>
      <c r="D753" s="506"/>
      <c r="E753" s="448" t="s">
        <v>419</v>
      </c>
      <c r="F753" s="430">
        <v>130</v>
      </c>
      <c r="G753" s="204" t="s">
        <v>93</v>
      </c>
      <c r="H753" s="442">
        <f>SUM(G754:G759)</f>
        <v>4554</v>
      </c>
      <c r="I753" s="442">
        <v>4328</v>
      </c>
      <c r="J753" s="442">
        <f>(H753-I753)/H753*100</f>
        <v>4.962670180061485</v>
      </c>
      <c r="K753" s="9"/>
      <c r="L753" s="9"/>
      <c r="M753" s="9"/>
      <c r="N753" s="9"/>
      <c r="O753" s="9"/>
      <c r="P753" s="9"/>
      <c r="Q753" s="9"/>
    </row>
    <row r="754" spans="1:19" s="7" customFormat="1" ht="43.5" customHeight="1">
      <c r="A754" s="467"/>
      <c r="B754" s="439"/>
      <c r="C754" s="428" t="s">
        <v>489</v>
      </c>
      <c r="D754" s="429"/>
      <c r="E754" s="448"/>
      <c r="F754" s="431"/>
      <c r="G754" s="276">
        <f>H675</f>
        <v>1409</v>
      </c>
      <c r="H754" s="444"/>
      <c r="I754" s="444"/>
      <c r="J754" s="444"/>
      <c r="K754" s="9"/>
      <c r="L754" s="9"/>
      <c r="M754" s="9"/>
      <c r="N754" s="9"/>
      <c r="O754" s="9"/>
      <c r="P754" s="9"/>
      <c r="Q754" s="9"/>
    </row>
    <row r="755" spans="1:19" s="7" customFormat="1" ht="43.5" customHeight="1">
      <c r="A755" s="467"/>
      <c r="B755" s="439"/>
      <c r="C755" s="428" t="s">
        <v>692</v>
      </c>
      <c r="D755" s="429"/>
      <c r="E755" s="448"/>
      <c r="F755" s="431"/>
      <c r="G755" s="276">
        <v>1700</v>
      </c>
      <c r="H755" s="444"/>
      <c r="I755" s="444"/>
      <c r="J755" s="444"/>
      <c r="K755" s="9"/>
      <c r="L755" s="9"/>
      <c r="M755" s="9"/>
      <c r="N755" s="9"/>
      <c r="O755" s="9"/>
      <c r="P755" s="9"/>
      <c r="Q755" s="9"/>
    </row>
    <row r="756" spans="1:19" s="7" customFormat="1" ht="20.25" customHeight="1">
      <c r="A756" s="467"/>
      <c r="B756" s="439"/>
      <c r="C756" s="428" t="s">
        <v>194</v>
      </c>
      <c r="D756" s="429"/>
      <c r="E756" s="448"/>
      <c r="F756" s="431"/>
      <c r="G756" s="276">
        <f>H693</f>
        <v>637</v>
      </c>
      <c r="H756" s="444"/>
      <c r="I756" s="444"/>
      <c r="J756" s="444"/>
      <c r="K756" s="9"/>
      <c r="L756" s="9"/>
      <c r="M756" s="9"/>
      <c r="N756" s="9"/>
      <c r="O756" s="9"/>
      <c r="P756" s="9"/>
      <c r="Q756" s="9"/>
    </row>
    <row r="757" spans="1:19" s="7" customFormat="1" ht="20.25" customHeight="1">
      <c r="A757" s="467"/>
      <c r="B757" s="439"/>
      <c r="C757" s="428" t="s">
        <v>126</v>
      </c>
      <c r="D757" s="429"/>
      <c r="E757" s="448"/>
      <c r="F757" s="431"/>
      <c r="G757" s="276">
        <f>G750</f>
        <v>727</v>
      </c>
      <c r="H757" s="444"/>
      <c r="I757" s="444"/>
      <c r="J757" s="444"/>
      <c r="K757" s="9"/>
      <c r="L757" s="9"/>
      <c r="M757" s="9"/>
      <c r="N757" s="9"/>
      <c r="O757" s="9"/>
      <c r="P757" s="9"/>
      <c r="Q757" s="9"/>
    </row>
    <row r="758" spans="1:19" s="7" customFormat="1" ht="20.25" customHeight="1">
      <c r="A758" s="467"/>
      <c r="B758" s="439"/>
      <c r="C758" s="428" t="s">
        <v>63</v>
      </c>
      <c r="D758" s="429"/>
      <c r="E758" s="448"/>
      <c r="F758" s="431"/>
      <c r="G758" s="276">
        <f>H711*2</f>
        <v>30</v>
      </c>
      <c r="H758" s="444"/>
      <c r="I758" s="444"/>
      <c r="J758" s="444"/>
      <c r="K758" s="9"/>
      <c r="L758" s="9"/>
      <c r="M758" s="9"/>
      <c r="N758" s="9"/>
      <c r="O758" s="9"/>
      <c r="P758" s="9"/>
      <c r="Q758" s="9"/>
    </row>
    <row r="759" spans="1:19" s="7" customFormat="1" ht="43.5" customHeight="1">
      <c r="A759" s="468"/>
      <c r="B759" s="519"/>
      <c r="C759" s="440" t="s">
        <v>6</v>
      </c>
      <c r="D759" s="441"/>
      <c r="E759" s="476"/>
      <c r="F759" s="432"/>
      <c r="G759" s="277">
        <f>H714</f>
        <v>51</v>
      </c>
      <c r="H759" s="469"/>
      <c r="I759" s="469"/>
      <c r="J759" s="469"/>
      <c r="K759" s="9"/>
      <c r="L759" s="9"/>
      <c r="M759" s="9"/>
      <c r="N759" s="9"/>
      <c r="O759" s="9"/>
      <c r="P759" s="9"/>
      <c r="Q759" s="9"/>
    </row>
    <row r="760" spans="1:19" s="7" customFormat="1" ht="21.75" customHeight="1">
      <c r="A760" s="574">
        <f>A753+1</f>
        <v>299</v>
      </c>
      <c r="B760" s="571" t="s">
        <v>645</v>
      </c>
      <c r="C760" s="505" t="s">
        <v>51</v>
      </c>
      <c r="D760" s="506"/>
      <c r="E760" s="447" t="s">
        <v>419</v>
      </c>
      <c r="F760" s="430">
        <v>130</v>
      </c>
      <c r="G760" s="204" t="s">
        <v>93</v>
      </c>
      <c r="H760" s="715">
        <f>SUM(G761:G766)</f>
        <v>5138</v>
      </c>
      <c r="I760" s="715">
        <v>4883</v>
      </c>
      <c r="J760" s="442">
        <f>(H760-I760)/H760*100</f>
        <v>4.9630206305955626</v>
      </c>
      <c r="K760" s="9"/>
      <c r="L760" s="9"/>
      <c r="M760" s="9"/>
      <c r="N760" s="9"/>
      <c r="O760" s="9"/>
      <c r="P760" s="9"/>
      <c r="Q760" s="9"/>
    </row>
    <row r="761" spans="1:19" s="7" customFormat="1" ht="45" customHeight="1">
      <c r="A761" s="574"/>
      <c r="B761" s="571"/>
      <c r="C761" s="428" t="s">
        <v>400</v>
      </c>
      <c r="D761" s="429"/>
      <c r="E761" s="448"/>
      <c r="F761" s="431"/>
      <c r="G761" s="276">
        <f>H677</f>
        <v>1500</v>
      </c>
      <c r="H761" s="715"/>
      <c r="I761" s="715"/>
      <c r="J761" s="444"/>
      <c r="K761" s="9"/>
      <c r="L761" s="9"/>
      <c r="M761" s="9"/>
      <c r="N761" s="9"/>
      <c r="O761" s="9"/>
      <c r="P761" s="9"/>
      <c r="Q761" s="9"/>
    </row>
    <row r="762" spans="1:19" s="7" customFormat="1" ht="45" customHeight="1">
      <c r="A762" s="574"/>
      <c r="B762" s="571"/>
      <c r="C762" s="428" t="s">
        <v>692</v>
      </c>
      <c r="D762" s="429"/>
      <c r="E762" s="448"/>
      <c r="F762" s="431"/>
      <c r="G762" s="276">
        <v>1700</v>
      </c>
      <c r="H762" s="715"/>
      <c r="I762" s="715"/>
      <c r="J762" s="444"/>
      <c r="K762" s="9"/>
      <c r="L762" s="9"/>
      <c r="M762" s="9"/>
      <c r="N762" s="9"/>
      <c r="O762" s="9"/>
      <c r="P762" s="9"/>
      <c r="Q762" s="9"/>
    </row>
    <row r="763" spans="1:19" s="7" customFormat="1" ht="24" customHeight="1">
      <c r="A763" s="574"/>
      <c r="B763" s="571"/>
      <c r="C763" s="428" t="s">
        <v>194</v>
      </c>
      <c r="D763" s="429"/>
      <c r="E763" s="448"/>
      <c r="F763" s="431"/>
      <c r="G763" s="276">
        <f>H693</f>
        <v>637</v>
      </c>
      <c r="H763" s="715"/>
      <c r="I763" s="715"/>
      <c r="J763" s="444"/>
      <c r="K763" s="9"/>
      <c r="L763" s="9"/>
      <c r="M763" s="9"/>
      <c r="N763" s="9"/>
      <c r="O763" s="9"/>
      <c r="P763" s="9"/>
      <c r="Q763" s="9"/>
    </row>
    <row r="764" spans="1:19" s="7" customFormat="1" ht="42.75" customHeight="1">
      <c r="A764" s="574"/>
      <c r="B764" s="571"/>
      <c r="C764" s="428" t="s">
        <v>175</v>
      </c>
      <c r="D764" s="429"/>
      <c r="E764" s="448"/>
      <c r="F764" s="431"/>
      <c r="G764" s="276">
        <f>H708</f>
        <v>1220</v>
      </c>
      <c r="H764" s="715"/>
      <c r="I764" s="715"/>
      <c r="J764" s="444"/>
      <c r="K764" s="9"/>
      <c r="L764" s="9"/>
      <c r="M764" s="9"/>
      <c r="N764" s="9"/>
      <c r="O764" s="9"/>
      <c r="P764" s="9"/>
      <c r="Q764" s="9"/>
    </row>
    <row r="765" spans="1:19" s="7" customFormat="1" ht="22.5" customHeight="1">
      <c r="A765" s="574"/>
      <c r="B765" s="571"/>
      <c r="C765" s="495" t="s">
        <v>63</v>
      </c>
      <c r="D765" s="496"/>
      <c r="E765" s="448"/>
      <c r="F765" s="431"/>
      <c r="G765" s="128">
        <f>H711*2</f>
        <v>30</v>
      </c>
      <c r="H765" s="715"/>
      <c r="I765" s="715"/>
      <c r="J765" s="444"/>
      <c r="K765" s="9"/>
      <c r="L765" s="9"/>
      <c r="M765" s="9"/>
      <c r="N765" s="9"/>
      <c r="O765" s="9"/>
      <c r="P765" s="9"/>
      <c r="Q765" s="9"/>
    </row>
    <row r="766" spans="1:19" s="7" customFormat="1" ht="44.25" customHeight="1">
      <c r="A766" s="574"/>
      <c r="B766" s="571"/>
      <c r="C766" s="440" t="s">
        <v>6</v>
      </c>
      <c r="D766" s="441"/>
      <c r="E766" s="476"/>
      <c r="F766" s="432"/>
      <c r="G766" s="277">
        <f>H714</f>
        <v>51</v>
      </c>
      <c r="H766" s="715"/>
      <c r="I766" s="715"/>
      <c r="J766" s="469"/>
      <c r="K766" s="9"/>
      <c r="L766" s="9"/>
      <c r="M766" s="9"/>
      <c r="N766" s="9"/>
      <c r="O766" s="9"/>
      <c r="P766" s="9"/>
      <c r="Q766" s="9"/>
    </row>
    <row r="767" spans="1:19" s="7" customFormat="1" ht="51" customHeight="1">
      <c r="A767" s="449" t="s">
        <v>100</v>
      </c>
      <c r="B767" s="449"/>
      <c r="C767" s="449"/>
      <c r="D767" s="449"/>
      <c r="E767" s="449"/>
      <c r="F767" s="449"/>
      <c r="G767" s="449"/>
      <c r="H767" s="449"/>
      <c r="I767" s="78"/>
      <c r="J767" s="78"/>
      <c r="K767" s="9"/>
      <c r="L767" s="9"/>
      <c r="M767" s="9"/>
      <c r="N767" s="9"/>
      <c r="O767" s="9"/>
      <c r="P767" s="9"/>
      <c r="Q767" s="9"/>
    </row>
    <row r="768" spans="1:19" s="14" customFormat="1" ht="63.75" customHeight="1">
      <c r="A768" s="181">
        <f>A760+1</f>
        <v>300</v>
      </c>
      <c r="B768" s="273" t="s">
        <v>646</v>
      </c>
      <c r="C768" s="566" t="s">
        <v>130</v>
      </c>
      <c r="D768" s="567"/>
      <c r="E768" s="102" t="s">
        <v>1049</v>
      </c>
      <c r="F768" s="283"/>
      <c r="G768" s="370">
        <f>H697</f>
        <v>727</v>
      </c>
      <c r="H768" s="284">
        <f>H760-G764+G768</f>
        <v>4645</v>
      </c>
      <c r="I768" s="278">
        <v>4415</v>
      </c>
      <c r="J768" s="278">
        <f>(H768-I768)/H768*100</f>
        <v>4.9515608180839612</v>
      </c>
      <c r="K768" s="9"/>
      <c r="L768" s="12"/>
      <c r="M768" s="13"/>
      <c r="N768" s="13"/>
      <c r="O768" s="13"/>
      <c r="P768" s="13"/>
      <c r="Q768" s="13"/>
      <c r="R768" s="13"/>
      <c r="S768" s="13"/>
    </row>
    <row r="769" spans="1:17" s="7" customFormat="1" ht="23.25" customHeight="1">
      <c r="A769" s="466">
        <f>A768+1</f>
        <v>301</v>
      </c>
      <c r="B769" s="437" t="s">
        <v>647</v>
      </c>
      <c r="C769" s="505" t="s">
        <v>52</v>
      </c>
      <c r="D769" s="506"/>
      <c r="E769" s="447" t="s">
        <v>420</v>
      </c>
      <c r="F769" s="430">
        <v>130</v>
      </c>
      <c r="G769" s="204" t="s">
        <v>93</v>
      </c>
      <c r="H769" s="442">
        <f>SUM(G770:G775)</f>
        <v>4554</v>
      </c>
      <c r="I769" s="442">
        <v>4328</v>
      </c>
      <c r="J769" s="442">
        <f>(H769-I769)/H769*100</f>
        <v>4.962670180061485</v>
      </c>
      <c r="K769" s="9"/>
      <c r="L769" s="9"/>
      <c r="M769" s="9"/>
      <c r="N769" s="9"/>
      <c r="O769" s="9"/>
      <c r="P769" s="9"/>
      <c r="Q769" s="9"/>
    </row>
    <row r="770" spans="1:17" s="7" customFormat="1" ht="46.5" customHeight="1">
      <c r="A770" s="467"/>
      <c r="B770" s="439"/>
      <c r="C770" s="428" t="s">
        <v>489</v>
      </c>
      <c r="D770" s="429"/>
      <c r="E770" s="448"/>
      <c r="F770" s="431"/>
      <c r="G770" s="276">
        <f>H675</f>
        <v>1409</v>
      </c>
      <c r="H770" s="444"/>
      <c r="I770" s="444"/>
      <c r="J770" s="444"/>
      <c r="K770" s="9"/>
      <c r="L770" s="9"/>
      <c r="M770" s="9"/>
      <c r="N770" s="9"/>
      <c r="O770" s="9"/>
      <c r="P770" s="9"/>
      <c r="Q770" s="9"/>
    </row>
    <row r="771" spans="1:17" s="7" customFormat="1" ht="42.75" customHeight="1">
      <c r="A771" s="467"/>
      <c r="B771" s="439"/>
      <c r="C771" s="428" t="s">
        <v>693</v>
      </c>
      <c r="D771" s="429"/>
      <c r="E771" s="448"/>
      <c r="F771" s="431"/>
      <c r="G771" s="276">
        <v>1700</v>
      </c>
      <c r="H771" s="444"/>
      <c r="I771" s="444"/>
      <c r="J771" s="444"/>
      <c r="K771" s="9"/>
      <c r="L771" s="9"/>
      <c r="M771" s="9"/>
      <c r="N771" s="9"/>
      <c r="O771" s="9"/>
      <c r="P771" s="9"/>
      <c r="Q771" s="9"/>
    </row>
    <row r="772" spans="1:17" s="7" customFormat="1" ht="22.5" customHeight="1">
      <c r="A772" s="467"/>
      <c r="B772" s="439"/>
      <c r="C772" s="428" t="s">
        <v>194</v>
      </c>
      <c r="D772" s="429"/>
      <c r="E772" s="448"/>
      <c r="F772" s="431"/>
      <c r="G772" s="276">
        <f>H693</f>
        <v>637</v>
      </c>
      <c r="H772" s="444"/>
      <c r="I772" s="444"/>
      <c r="J772" s="444"/>
      <c r="K772" s="9"/>
      <c r="L772" s="9"/>
      <c r="M772" s="9"/>
      <c r="N772" s="9"/>
      <c r="O772" s="9"/>
      <c r="P772" s="9"/>
      <c r="Q772" s="9"/>
    </row>
    <row r="773" spans="1:17" s="7" customFormat="1" ht="22.5" customHeight="1">
      <c r="A773" s="467"/>
      <c r="B773" s="439"/>
      <c r="C773" s="428" t="s">
        <v>126</v>
      </c>
      <c r="D773" s="429"/>
      <c r="E773" s="448"/>
      <c r="F773" s="431"/>
      <c r="G773" s="276">
        <f>H697</f>
        <v>727</v>
      </c>
      <c r="H773" s="444"/>
      <c r="I773" s="444"/>
      <c r="J773" s="444"/>
      <c r="K773" s="9"/>
      <c r="L773" s="9"/>
      <c r="M773" s="9"/>
      <c r="N773" s="9"/>
      <c r="O773" s="9"/>
      <c r="P773" s="9"/>
      <c r="Q773" s="9"/>
    </row>
    <row r="774" spans="1:17" s="7" customFormat="1" ht="22.5" customHeight="1">
      <c r="A774" s="467"/>
      <c r="B774" s="439"/>
      <c r="C774" s="428" t="s">
        <v>63</v>
      </c>
      <c r="D774" s="429"/>
      <c r="E774" s="448"/>
      <c r="F774" s="431"/>
      <c r="G774" s="276">
        <f>H711*2</f>
        <v>30</v>
      </c>
      <c r="H774" s="444"/>
      <c r="I774" s="444"/>
      <c r="J774" s="444"/>
      <c r="K774" s="9"/>
      <c r="L774" s="9"/>
      <c r="M774" s="9"/>
      <c r="N774" s="9"/>
      <c r="O774" s="9"/>
      <c r="P774" s="9"/>
      <c r="Q774" s="9"/>
    </row>
    <row r="775" spans="1:17" s="7" customFormat="1" ht="51" customHeight="1">
      <c r="A775" s="468"/>
      <c r="B775" s="519"/>
      <c r="C775" s="440" t="s">
        <v>6</v>
      </c>
      <c r="D775" s="441"/>
      <c r="E775" s="476"/>
      <c r="F775" s="432"/>
      <c r="G775" s="277">
        <f>H714</f>
        <v>51</v>
      </c>
      <c r="H775" s="469"/>
      <c r="I775" s="469"/>
      <c r="J775" s="469"/>
      <c r="K775" s="9"/>
      <c r="L775" s="9"/>
      <c r="M775" s="9"/>
      <c r="N775" s="9"/>
      <c r="O775" s="9"/>
      <c r="P775" s="9"/>
      <c r="Q775" s="9"/>
    </row>
    <row r="776" spans="1:17" s="7" customFormat="1" ht="27" customHeight="1">
      <c r="A776" s="466">
        <f>A769+1</f>
        <v>302</v>
      </c>
      <c r="B776" s="437" t="s">
        <v>648</v>
      </c>
      <c r="C776" s="505" t="s">
        <v>706</v>
      </c>
      <c r="D776" s="506"/>
      <c r="E776" s="447" t="s">
        <v>420</v>
      </c>
      <c r="F776" s="430">
        <v>130</v>
      </c>
      <c r="G776" s="204" t="s">
        <v>93</v>
      </c>
      <c r="H776" s="442">
        <f>SUM(G777:G781)</f>
        <v>4233</v>
      </c>
      <c r="I776" s="442">
        <v>4024</v>
      </c>
      <c r="J776" s="442">
        <f>(H776-I776)/H776*100</f>
        <v>4.9373966454051503</v>
      </c>
      <c r="K776" s="9"/>
      <c r="L776" s="9"/>
      <c r="M776" s="9"/>
      <c r="N776" s="9"/>
      <c r="O776" s="9"/>
      <c r="P776" s="9"/>
      <c r="Q776" s="9"/>
    </row>
    <row r="777" spans="1:17" s="7" customFormat="1" ht="44.25" customHeight="1">
      <c r="A777" s="467"/>
      <c r="B777" s="439"/>
      <c r="C777" s="428" t="s">
        <v>218</v>
      </c>
      <c r="D777" s="429"/>
      <c r="E777" s="448"/>
      <c r="F777" s="431"/>
      <c r="G777" s="276">
        <f>G783</f>
        <v>1725</v>
      </c>
      <c r="H777" s="444"/>
      <c r="I777" s="444"/>
      <c r="J777" s="444"/>
      <c r="K777" s="9"/>
      <c r="L777" s="9"/>
      <c r="M777" s="9"/>
      <c r="N777" s="9"/>
      <c r="O777" s="9"/>
      <c r="P777" s="9"/>
      <c r="Q777" s="9"/>
    </row>
    <row r="778" spans="1:17" s="7" customFormat="1" ht="45" customHeight="1">
      <c r="A778" s="467"/>
      <c r="B778" s="439"/>
      <c r="C778" s="428" t="s">
        <v>692</v>
      </c>
      <c r="D778" s="429"/>
      <c r="E778" s="448"/>
      <c r="F778" s="431"/>
      <c r="G778" s="276">
        <v>1700</v>
      </c>
      <c r="H778" s="444"/>
      <c r="I778" s="444"/>
      <c r="J778" s="444"/>
      <c r="K778" s="9"/>
      <c r="L778" s="9"/>
      <c r="M778" s="9"/>
      <c r="N778" s="9"/>
      <c r="O778" s="9"/>
      <c r="P778" s="9"/>
      <c r="Q778" s="9"/>
    </row>
    <row r="779" spans="1:17" s="7" customFormat="1" ht="22.5" customHeight="1">
      <c r="A779" s="467"/>
      <c r="B779" s="439"/>
      <c r="C779" s="428" t="s">
        <v>126</v>
      </c>
      <c r="D779" s="429"/>
      <c r="E779" s="448"/>
      <c r="F779" s="431"/>
      <c r="G779" s="276">
        <f>G773</f>
        <v>727</v>
      </c>
      <c r="H779" s="444"/>
      <c r="I779" s="444"/>
      <c r="J779" s="444"/>
      <c r="K779" s="9"/>
      <c r="L779" s="9"/>
      <c r="M779" s="9"/>
      <c r="N779" s="9"/>
      <c r="O779" s="9"/>
      <c r="P779" s="9"/>
      <c r="Q779" s="9"/>
    </row>
    <row r="780" spans="1:17" s="7" customFormat="1" ht="22.5" customHeight="1">
      <c r="A780" s="467"/>
      <c r="B780" s="439"/>
      <c r="C780" s="428" t="s">
        <v>63</v>
      </c>
      <c r="D780" s="429"/>
      <c r="E780" s="448"/>
      <c r="F780" s="431"/>
      <c r="G780" s="276">
        <f>H711*2</f>
        <v>30</v>
      </c>
      <c r="H780" s="444"/>
      <c r="I780" s="444"/>
      <c r="J780" s="444"/>
      <c r="K780" s="9"/>
      <c r="L780" s="9"/>
      <c r="M780" s="9"/>
      <c r="N780" s="9"/>
      <c r="O780" s="9"/>
      <c r="P780" s="9"/>
      <c r="Q780" s="9"/>
    </row>
    <row r="781" spans="1:17" s="7" customFormat="1" ht="45" customHeight="1">
      <c r="A781" s="468"/>
      <c r="B781" s="519"/>
      <c r="C781" s="440" t="s">
        <v>6</v>
      </c>
      <c r="D781" s="441"/>
      <c r="E781" s="476"/>
      <c r="F781" s="432"/>
      <c r="G781" s="277">
        <f>G788</f>
        <v>51</v>
      </c>
      <c r="H781" s="469"/>
      <c r="I781" s="469"/>
      <c r="J781" s="469"/>
      <c r="K781" s="9"/>
      <c r="L781" s="9"/>
      <c r="M781" s="9"/>
      <c r="N781" s="9"/>
      <c r="O781" s="9"/>
      <c r="P781" s="9"/>
      <c r="Q781" s="9"/>
    </row>
    <row r="782" spans="1:17" s="7" customFormat="1" ht="26.25" customHeight="1">
      <c r="A782" s="466">
        <f>A776+1</f>
        <v>303</v>
      </c>
      <c r="B782" s="437" t="s">
        <v>649</v>
      </c>
      <c r="C782" s="539" t="s">
        <v>60</v>
      </c>
      <c r="D782" s="540"/>
      <c r="E782" s="447" t="s">
        <v>420</v>
      </c>
      <c r="F782" s="430">
        <v>130</v>
      </c>
      <c r="G782" s="204" t="s">
        <v>93</v>
      </c>
      <c r="H782" s="442">
        <f>SUM(G783:G788)</f>
        <v>4870</v>
      </c>
      <c r="I782" s="442">
        <v>4629</v>
      </c>
      <c r="J782" s="442">
        <f>(H782-I782)/H782*100</f>
        <v>4.9486652977412735</v>
      </c>
      <c r="K782" s="9"/>
      <c r="L782" s="9"/>
      <c r="M782" s="9"/>
      <c r="N782" s="9"/>
      <c r="O782" s="9"/>
      <c r="P782" s="9"/>
      <c r="Q782" s="9"/>
    </row>
    <row r="783" spans="1:17" s="7" customFormat="1" ht="42" customHeight="1">
      <c r="A783" s="467"/>
      <c r="B783" s="439"/>
      <c r="C783" s="486" t="s">
        <v>218</v>
      </c>
      <c r="D783" s="487"/>
      <c r="E783" s="448"/>
      <c r="F783" s="431"/>
      <c r="G783" s="276">
        <f>H682</f>
        <v>1725</v>
      </c>
      <c r="H783" s="444"/>
      <c r="I783" s="444"/>
      <c r="J783" s="444"/>
      <c r="K783" s="9"/>
      <c r="L783" s="9"/>
      <c r="M783" s="9"/>
      <c r="N783" s="9"/>
      <c r="O783" s="9"/>
      <c r="P783" s="9"/>
      <c r="Q783" s="9"/>
    </row>
    <row r="784" spans="1:17" s="7" customFormat="1" ht="45.75" customHeight="1">
      <c r="A784" s="467"/>
      <c r="B784" s="439"/>
      <c r="C784" s="486" t="s">
        <v>692</v>
      </c>
      <c r="D784" s="487"/>
      <c r="E784" s="448"/>
      <c r="F784" s="431"/>
      <c r="G784" s="276">
        <v>1700</v>
      </c>
      <c r="H784" s="444"/>
      <c r="I784" s="444"/>
      <c r="J784" s="444"/>
      <c r="K784" s="9"/>
      <c r="L784" s="9"/>
      <c r="M784" s="9"/>
      <c r="N784" s="9"/>
      <c r="O784" s="9"/>
      <c r="P784" s="9"/>
      <c r="Q784" s="9"/>
    </row>
    <row r="785" spans="1:17" s="7" customFormat="1" ht="22.5" customHeight="1">
      <c r="A785" s="467"/>
      <c r="B785" s="439"/>
      <c r="C785" s="486" t="s">
        <v>194</v>
      </c>
      <c r="D785" s="487"/>
      <c r="E785" s="448"/>
      <c r="F785" s="431"/>
      <c r="G785" s="276">
        <f>H693</f>
        <v>637</v>
      </c>
      <c r="H785" s="444"/>
      <c r="I785" s="444"/>
      <c r="J785" s="444"/>
      <c r="K785" s="9"/>
      <c r="L785" s="9"/>
      <c r="M785" s="9"/>
      <c r="N785" s="9"/>
      <c r="O785" s="9"/>
      <c r="P785" s="9"/>
      <c r="Q785" s="9"/>
    </row>
    <row r="786" spans="1:17" s="7" customFormat="1" ht="22.5" customHeight="1">
      <c r="A786" s="467"/>
      <c r="B786" s="439"/>
      <c r="C786" s="486" t="s">
        <v>126</v>
      </c>
      <c r="D786" s="487"/>
      <c r="E786" s="448"/>
      <c r="F786" s="431"/>
      <c r="G786" s="276">
        <f>G779</f>
        <v>727</v>
      </c>
      <c r="H786" s="444"/>
      <c r="I786" s="444"/>
      <c r="J786" s="444"/>
      <c r="K786" s="9"/>
      <c r="L786" s="9"/>
      <c r="M786" s="9"/>
      <c r="N786" s="9"/>
      <c r="O786" s="9"/>
      <c r="P786" s="9"/>
      <c r="Q786" s="9"/>
    </row>
    <row r="787" spans="1:17" s="7" customFormat="1" ht="22.5" customHeight="1">
      <c r="A787" s="467"/>
      <c r="B787" s="439"/>
      <c r="C787" s="486" t="s">
        <v>63</v>
      </c>
      <c r="D787" s="487"/>
      <c r="E787" s="448"/>
      <c r="F787" s="431"/>
      <c r="G787" s="276">
        <f>H711*2</f>
        <v>30</v>
      </c>
      <c r="H787" s="444"/>
      <c r="I787" s="444"/>
      <c r="J787" s="444"/>
      <c r="K787" s="9"/>
      <c r="L787" s="9"/>
      <c r="M787" s="9"/>
      <c r="N787" s="9"/>
      <c r="O787" s="9"/>
      <c r="P787" s="9"/>
      <c r="Q787" s="9"/>
    </row>
    <row r="788" spans="1:17" s="7" customFormat="1" ht="51.75" customHeight="1">
      <c r="A788" s="468"/>
      <c r="B788" s="519"/>
      <c r="C788" s="499" t="s">
        <v>6</v>
      </c>
      <c r="D788" s="500"/>
      <c r="E788" s="476"/>
      <c r="F788" s="432"/>
      <c r="G788" s="277">
        <f>H714</f>
        <v>51</v>
      </c>
      <c r="H788" s="469"/>
      <c r="I788" s="469"/>
      <c r="J788" s="469"/>
      <c r="K788" s="9"/>
      <c r="L788" s="9"/>
      <c r="M788" s="9"/>
      <c r="N788" s="9"/>
      <c r="O788" s="9"/>
      <c r="P788" s="9"/>
      <c r="Q788" s="9"/>
    </row>
    <row r="789" spans="1:17" s="7" customFormat="1" ht="26.25" customHeight="1">
      <c r="A789" s="466">
        <f>A782+1</f>
        <v>304</v>
      </c>
      <c r="B789" s="437" t="s">
        <v>650</v>
      </c>
      <c r="C789" s="539" t="s">
        <v>53</v>
      </c>
      <c r="D789" s="540"/>
      <c r="E789" s="447" t="s">
        <v>420</v>
      </c>
      <c r="F789" s="430">
        <v>130</v>
      </c>
      <c r="G789" s="204" t="s">
        <v>93</v>
      </c>
      <c r="H789" s="442">
        <f>SUM(G790:G795)</f>
        <v>4870</v>
      </c>
      <c r="I789" s="442">
        <v>4629</v>
      </c>
      <c r="J789" s="442">
        <f>(H789-I789)/H789*100</f>
        <v>4.9486652977412735</v>
      </c>
      <c r="K789" s="9"/>
      <c r="L789" s="9"/>
      <c r="M789" s="9"/>
      <c r="N789" s="9"/>
      <c r="O789" s="9"/>
      <c r="P789" s="9"/>
      <c r="Q789" s="9"/>
    </row>
    <row r="790" spans="1:17" s="7" customFormat="1" ht="41.25" customHeight="1">
      <c r="A790" s="467"/>
      <c r="B790" s="439"/>
      <c r="C790" s="486" t="s">
        <v>218</v>
      </c>
      <c r="D790" s="487"/>
      <c r="E790" s="448"/>
      <c r="F790" s="431"/>
      <c r="G790" s="276">
        <f>H682</f>
        <v>1725</v>
      </c>
      <c r="H790" s="444"/>
      <c r="I790" s="444"/>
      <c r="J790" s="444"/>
      <c r="K790" s="9"/>
      <c r="L790" s="9"/>
      <c r="M790" s="9"/>
      <c r="N790" s="9"/>
      <c r="O790" s="9"/>
      <c r="P790" s="9"/>
      <c r="Q790" s="9"/>
    </row>
    <row r="791" spans="1:17" s="7" customFormat="1" ht="43.5" customHeight="1">
      <c r="A791" s="467"/>
      <c r="B791" s="439"/>
      <c r="C791" s="486" t="s">
        <v>693</v>
      </c>
      <c r="D791" s="487"/>
      <c r="E791" s="448"/>
      <c r="F791" s="431"/>
      <c r="G791" s="276">
        <v>1700</v>
      </c>
      <c r="H791" s="444"/>
      <c r="I791" s="444"/>
      <c r="J791" s="444"/>
      <c r="K791" s="9"/>
      <c r="L791" s="9"/>
      <c r="M791" s="9"/>
      <c r="N791" s="9"/>
      <c r="O791" s="9"/>
      <c r="P791" s="9"/>
      <c r="Q791" s="9"/>
    </row>
    <row r="792" spans="1:17" s="7" customFormat="1" ht="22.5" customHeight="1">
      <c r="A792" s="467"/>
      <c r="B792" s="439"/>
      <c r="C792" s="486" t="s">
        <v>194</v>
      </c>
      <c r="D792" s="487"/>
      <c r="E792" s="448"/>
      <c r="F792" s="431"/>
      <c r="G792" s="276">
        <f>H693</f>
        <v>637</v>
      </c>
      <c r="H792" s="444"/>
      <c r="I792" s="444"/>
      <c r="J792" s="444"/>
      <c r="K792" s="9"/>
      <c r="L792" s="9"/>
      <c r="M792" s="9"/>
      <c r="N792" s="9"/>
      <c r="O792" s="9"/>
      <c r="P792" s="9"/>
      <c r="Q792" s="9"/>
    </row>
    <row r="793" spans="1:17" s="7" customFormat="1" ht="22.5" customHeight="1">
      <c r="A793" s="467"/>
      <c r="B793" s="439"/>
      <c r="C793" s="486" t="s">
        <v>126</v>
      </c>
      <c r="D793" s="487"/>
      <c r="E793" s="448"/>
      <c r="F793" s="431"/>
      <c r="G793" s="276">
        <f>H697</f>
        <v>727</v>
      </c>
      <c r="H793" s="444"/>
      <c r="I793" s="444"/>
      <c r="J793" s="444"/>
      <c r="K793" s="9"/>
      <c r="L793" s="9"/>
      <c r="M793" s="9"/>
      <c r="N793" s="9"/>
      <c r="O793" s="9"/>
      <c r="P793" s="9"/>
      <c r="Q793" s="9"/>
    </row>
    <row r="794" spans="1:17" s="7" customFormat="1" ht="22.5" customHeight="1">
      <c r="A794" s="467"/>
      <c r="B794" s="439"/>
      <c r="C794" s="486" t="s">
        <v>63</v>
      </c>
      <c r="D794" s="487"/>
      <c r="E794" s="448"/>
      <c r="F794" s="431"/>
      <c r="G794" s="276">
        <f>H711*2</f>
        <v>30</v>
      </c>
      <c r="H794" s="444"/>
      <c r="I794" s="444"/>
      <c r="J794" s="444"/>
      <c r="K794" s="9"/>
      <c r="L794" s="9"/>
      <c r="M794" s="9"/>
      <c r="N794" s="9"/>
      <c r="O794" s="9"/>
      <c r="P794" s="9"/>
      <c r="Q794" s="9"/>
    </row>
    <row r="795" spans="1:17" s="7" customFormat="1" ht="43.5" customHeight="1">
      <c r="A795" s="468"/>
      <c r="B795" s="519"/>
      <c r="C795" s="499" t="s">
        <v>6</v>
      </c>
      <c r="D795" s="500"/>
      <c r="E795" s="476"/>
      <c r="F795" s="432"/>
      <c r="G795" s="277">
        <f>H714</f>
        <v>51</v>
      </c>
      <c r="H795" s="469"/>
      <c r="I795" s="469"/>
      <c r="J795" s="469"/>
      <c r="K795" s="9"/>
      <c r="L795" s="9"/>
      <c r="M795" s="9"/>
      <c r="N795" s="9"/>
      <c r="O795" s="9"/>
      <c r="P795" s="9"/>
      <c r="Q795" s="9"/>
    </row>
    <row r="796" spans="1:17" s="7" customFormat="1" ht="27" customHeight="1">
      <c r="A796" s="466">
        <f>A789+1</f>
        <v>305</v>
      </c>
      <c r="B796" s="437" t="s">
        <v>378</v>
      </c>
      <c r="C796" s="539" t="s">
        <v>346</v>
      </c>
      <c r="D796" s="540"/>
      <c r="E796" s="447" t="s">
        <v>357</v>
      </c>
      <c r="F796" s="430">
        <v>130</v>
      </c>
      <c r="G796" s="204" t="s">
        <v>93</v>
      </c>
      <c r="H796" s="442">
        <f>SUM(G797:G801)</f>
        <v>4387</v>
      </c>
      <c r="I796" s="442">
        <v>4167</v>
      </c>
      <c r="J796" s="442">
        <f>(H796-I796)/H796*100</f>
        <v>5.0148165033052203</v>
      </c>
      <c r="K796" s="9"/>
      <c r="L796" s="9"/>
      <c r="M796" s="9"/>
      <c r="N796" s="9"/>
      <c r="O796" s="9"/>
      <c r="P796" s="9"/>
      <c r="Q796" s="9"/>
    </row>
    <row r="797" spans="1:17" s="7" customFormat="1" ht="45.75" customHeight="1">
      <c r="A797" s="467"/>
      <c r="B797" s="439"/>
      <c r="C797" s="486" t="s">
        <v>89</v>
      </c>
      <c r="D797" s="487"/>
      <c r="E797" s="448"/>
      <c r="F797" s="431"/>
      <c r="G797" s="276">
        <f>H686</f>
        <v>1725</v>
      </c>
      <c r="H797" s="444"/>
      <c r="I797" s="444"/>
      <c r="J797" s="444"/>
      <c r="K797" s="9"/>
      <c r="L797" s="9"/>
      <c r="M797" s="9"/>
      <c r="N797" s="9"/>
      <c r="O797" s="9"/>
      <c r="P797" s="9"/>
      <c r="Q797" s="9"/>
    </row>
    <row r="798" spans="1:17" s="7" customFormat="1" ht="45.75" customHeight="1">
      <c r="A798" s="467"/>
      <c r="B798" s="439"/>
      <c r="C798" s="486" t="s">
        <v>694</v>
      </c>
      <c r="D798" s="487"/>
      <c r="E798" s="448"/>
      <c r="F798" s="431"/>
      <c r="G798" s="276">
        <v>1700</v>
      </c>
      <c r="H798" s="444"/>
      <c r="I798" s="444"/>
      <c r="J798" s="444"/>
      <c r="K798" s="9"/>
      <c r="L798" s="9"/>
      <c r="M798" s="9"/>
      <c r="N798" s="9"/>
      <c r="O798" s="9"/>
      <c r="P798" s="9"/>
      <c r="Q798" s="9"/>
    </row>
    <row r="799" spans="1:17" s="7" customFormat="1" ht="22.5" customHeight="1">
      <c r="A799" s="467"/>
      <c r="B799" s="439"/>
      <c r="C799" s="486" t="s">
        <v>127</v>
      </c>
      <c r="D799" s="487"/>
      <c r="E799" s="448"/>
      <c r="F799" s="431"/>
      <c r="G799" s="276">
        <f>H704</f>
        <v>798</v>
      </c>
      <c r="H799" s="444"/>
      <c r="I799" s="444"/>
      <c r="J799" s="444"/>
      <c r="K799" s="9"/>
      <c r="L799" s="9"/>
      <c r="M799" s="9"/>
      <c r="N799" s="9"/>
      <c r="O799" s="9"/>
      <c r="P799" s="9"/>
      <c r="Q799" s="9"/>
    </row>
    <row r="800" spans="1:17" s="7" customFormat="1" ht="22.5" customHeight="1">
      <c r="A800" s="467"/>
      <c r="B800" s="439"/>
      <c r="C800" s="486" t="s">
        <v>90</v>
      </c>
      <c r="D800" s="487"/>
      <c r="E800" s="448"/>
      <c r="F800" s="431"/>
      <c r="G800" s="276">
        <f>H712*2</f>
        <v>47</v>
      </c>
      <c r="H800" s="444"/>
      <c r="I800" s="444"/>
      <c r="J800" s="444"/>
      <c r="K800" s="9"/>
      <c r="L800" s="9"/>
      <c r="M800" s="9"/>
      <c r="N800" s="9"/>
      <c r="O800" s="9"/>
      <c r="P800" s="9"/>
      <c r="Q800" s="9"/>
    </row>
    <row r="801" spans="1:17" s="7" customFormat="1" ht="44.25" customHeight="1">
      <c r="A801" s="468"/>
      <c r="B801" s="519"/>
      <c r="C801" s="499" t="s">
        <v>272</v>
      </c>
      <c r="D801" s="500"/>
      <c r="E801" s="476"/>
      <c r="F801" s="432"/>
      <c r="G801" s="277">
        <f>H716</f>
        <v>117</v>
      </c>
      <c r="H801" s="469"/>
      <c r="I801" s="469"/>
      <c r="J801" s="469"/>
      <c r="K801" s="9"/>
      <c r="L801" s="9"/>
      <c r="M801" s="9"/>
      <c r="N801" s="9"/>
      <c r="O801" s="9"/>
      <c r="P801" s="9"/>
      <c r="Q801" s="9"/>
    </row>
    <row r="802" spans="1:17" s="7" customFormat="1" ht="25.5" customHeight="1">
      <c r="A802" s="466">
        <f>A796+1</f>
        <v>306</v>
      </c>
      <c r="B802" s="437" t="s">
        <v>651</v>
      </c>
      <c r="C802" s="539" t="s">
        <v>417</v>
      </c>
      <c r="D802" s="540"/>
      <c r="E802" s="447" t="s">
        <v>357</v>
      </c>
      <c r="F802" s="430">
        <v>130</v>
      </c>
      <c r="G802" s="204" t="s">
        <v>93</v>
      </c>
      <c r="H802" s="442">
        <f>SUM(G803:G808)</f>
        <v>5024</v>
      </c>
      <c r="I802" s="442">
        <v>4772</v>
      </c>
      <c r="J802" s="442">
        <f>(H802-I802)/H802*100</f>
        <v>5.015923566878981</v>
      </c>
      <c r="K802" s="9"/>
      <c r="L802" s="9"/>
      <c r="M802" s="9"/>
      <c r="N802" s="9"/>
      <c r="O802" s="9"/>
      <c r="P802" s="9"/>
      <c r="Q802" s="9"/>
    </row>
    <row r="803" spans="1:17" s="7" customFormat="1" ht="43.5" customHeight="1">
      <c r="A803" s="467"/>
      <c r="B803" s="439"/>
      <c r="C803" s="486" t="s">
        <v>89</v>
      </c>
      <c r="D803" s="487"/>
      <c r="E803" s="448"/>
      <c r="F803" s="431"/>
      <c r="G803" s="276">
        <f>H686</f>
        <v>1725</v>
      </c>
      <c r="H803" s="444"/>
      <c r="I803" s="444"/>
      <c r="J803" s="444"/>
      <c r="K803" s="9"/>
      <c r="L803" s="9"/>
      <c r="M803" s="9"/>
      <c r="N803" s="9"/>
      <c r="O803" s="9"/>
      <c r="P803" s="9"/>
      <c r="Q803" s="9"/>
    </row>
    <row r="804" spans="1:17" s="7" customFormat="1" ht="43.5" customHeight="1">
      <c r="A804" s="467"/>
      <c r="B804" s="439"/>
      <c r="C804" s="486" t="s">
        <v>694</v>
      </c>
      <c r="D804" s="487"/>
      <c r="E804" s="448"/>
      <c r="F804" s="431"/>
      <c r="G804" s="276">
        <v>1700</v>
      </c>
      <c r="H804" s="444"/>
      <c r="I804" s="444"/>
      <c r="J804" s="444"/>
      <c r="K804" s="9"/>
      <c r="L804" s="9"/>
      <c r="M804" s="9"/>
      <c r="N804" s="9"/>
      <c r="O804" s="9"/>
      <c r="P804" s="9"/>
      <c r="Q804" s="9"/>
    </row>
    <row r="805" spans="1:17" s="7" customFormat="1" ht="22.5" customHeight="1">
      <c r="A805" s="467"/>
      <c r="B805" s="439"/>
      <c r="C805" s="486" t="s">
        <v>195</v>
      </c>
      <c r="D805" s="487"/>
      <c r="E805" s="448"/>
      <c r="F805" s="431"/>
      <c r="G805" s="276">
        <f>H695</f>
        <v>637</v>
      </c>
      <c r="H805" s="444"/>
      <c r="I805" s="444"/>
      <c r="J805" s="444"/>
      <c r="K805" s="9"/>
      <c r="L805" s="9"/>
      <c r="M805" s="9"/>
      <c r="N805" s="9"/>
      <c r="O805" s="9"/>
      <c r="P805" s="9"/>
      <c r="Q805" s="9"/>
    </row>
    <row r="806" spans="1:17" s="7" customFormat="1" ht="22.5" customHeight="1">
      <c r="A806" s="467"/>
      <c r="B806" s="439"/>
      <c r="C806" s="486" t="s">
        <v>127</v>
      </c>
      <c r="D806" s="487"/>
      <c r="E806" s="448"/>
      <c r="F806" s="431"/>
      <c r="G806" s="276">
        <f>H704</f>
        <v>798</v>
      </c>
      <c r="H806" s="444"/>
      <c r="I806" s="444"/>
      <c r="J806" s="444"/>
      <c r="K806" s="9"/>
      <c r="L806" s="9"/>
      <c r="M806" s="9"/>
      <c r="N806" s="9"/>
      <c r="O806" s="9"/>
      <c r="P806" s="9"/>
      <c r="Q806" s="9"/>
    </row>
    <row r="807" spans="1:17" s="7" customFormat="1" ht="22.5" customHeight="1">
      <c r="A807" s="467"/>
      <c r="B807" s="439"/>
      <c r="C807" s="486" t="s">
        <v>90</v>
      </c>
      <c r="D807" s="487"/>
      <c r="E807" s="448"/>
      <c r="F807" s="431"/>
      <c r="G807" s="276">
        <f>H712*2</f>
        <v>47</v>
      </c>
      <c r="H807" s="444"/>
      <c r="I807" s="444"/>
      <c r="J807" s="444"/>
      <c r="K807" s="9"/>
      <c r="L807" s="9"/>
      <c r="M807" s="9"/>
      <c r="N807" s="9"/>
      <c r="O807" s="9"/>
      <c r="P807" s="9"/>
      <c r="Q807" s="9"/>
    </row>
    <row r="808" spans="1:17" s="7" customFormat="1" ht="48.75" customHeight="1">
      <c r="A808" s="468"/>
      <c r="B808" s="519"/>
      <c r="C808" s="499" t="s">
        <v>272</v>
      </c>
      <c r="D808" s="500"/>
      <c r="E808" s="476"/>
      <c r="F808" s="432"/>
      <c r="G808" s="277">
        <f>H716</f>
        <v>117</v>
      </c>
      <c r="H808" s="469"/>
      <c r="I808" s="469"/>
      <c r="J808" s="469"/>
      <c r="K808" s="9"/>
      <c r="L808" s="9"/>
      <c r="M808" s="9"/>
      <c r="N808" s="9"/>
      <c r="O808" s="9"/>
      <c r="P808" s="9"/>
      <c r="Q808" s="9"/>
    </row>
    <row r="809" spans="1:17" s="7" customFormat="1" ht="26.25" customHeight="1">
      <c r="A809" s="411">
        <f>A802+1</f>
        <v>307</v>
      </c>
      <c r="B809" s="437" t="s">
        <v>652</v>
      </c>
      <c r="C809" s="539" t="s">
        <v>83</v>
      </c>
      <c r="D809" s="540"/>
      <c r="E809" s="447" t="s">
        <v>358</v>
      </c>
      <c r="F809" s="430">
        <v>130</v>
      </c>
      <c r="G809" s="204" t="s">
        <v>93</v>
      </c>
      <c r="H809" s="442">
        <f>SUM(G810:G814)</f>
        <v>4387</v>
      </c>
      <c r="I809" s="442">
        <v>4167</v>
      </c>
      <c r="J809" s="442">
        <f>(H809-I809)/H809*100</f>
        <v>5.0148165033052203</v>
      </c>
      <c r="K809" s="9"/>
      <c r="L809" s="9"/>
      <c r="M809" s="9"/>
      <c r="N809" s="9"/>
      <c r="O809" s="9"/>
      <c r="P809" s="9"/>
      <c r="Q809" s="9"/>
    </row>
    <row r="810" spans="1:17" s="7" customFormat="1" ht="43.5" customHeight="1">
      <c r="A810" s="412"/>
      <c r="B810" s="439"/>
      <c r="C810" s="486" t="s">
        <v>85</v>
      </c>
      <c r="D810" s="487"/>
      <c r="E810" s="448"/>
      <c r="F810" s="431"/>
      <c r="G810" s="276">
        <f>G817</f>
        <v>1725</v>
      </c>
      <c r="H810" s="444"/>
      <c r="I810" s="444"/>
      <c r="J810" s="444"/>
      <c r="K810" s="9"/>
      <c r="L810" s="9"/>
      <c r="M810" s="9"/>
      <c r="N810" s="9"/>
      <c r="O810" s="9"/>
      <c r="P810" s="9"/>
      <c r="Q810" s="9"/>
    </row>
    <row r="811" spans="1:17" s="7" customFormat="1" ht="43.5" customHeight="1">
      <c r="A811" s="412"/>
      <c r="B811" s="439"/>
      <c r="C811" s="486" t="s">
        <v>694</v>
      </c>
      <c r="D811" s="487"/>
      <c r="E811" s="448"/>
      <c r="F811" s="431"/>
      <c r="G811" s="276">
        <v>1700</v>
      </c>
      <c r="H811" s="444"/>
      <c r="I811" s="444"/>
      <c r="J811" s="444"/>
      <c r="K811" s="9"/>
      <c r="L811" s="9"/>
      <c r="M811" s="9"/>
      <c r="N811" s="9"/>
      <c r="O811" s="9"/>
      <c r="P811" s="9"/>
      <c r="Q811" s="9"/>
    </row>
    <row r="812" spans="1:17" s="7" customFormat="1" ht="20.25" customHeight="1">
      <c r="A812" s="412"/>
      <c r="B812" s="439"/>
      <c r="C812" s="486" t="s">
        <v>127</v>
      </c>
      <c r="D812" s="487"/>
      <c r="E812" s="448"/>
      <c r="F812" s="431"/>
      <c r="G812" s="276">
        <f>G806</f>
        <v>798</v>
      </c>
      <c r="H812" s="444"/>
      <c r="I812" s="444"/>
      <c r="J812" s="444"/>
      <c r="K812" s="9"/>
      <c r="L812" s="9"/>
      <c r="M812" s="9"/>
      <c r="N812" s="9"/>
      <c r="O812" s="9"/>
      <c r="P812" s="9"/>
      <c r="Q812" s="9"/>
    </row>
    <row r="813" spans="1:17" s="7" customFormat="1" ht="20.25" customHeight="1">
      <c r="A813" s="412"/>
      <c r="B813" s="439"/>
      <c r="C813" s="486" t="s">
        <v>90</v>
      </c>
      <c r="D813" s="487"/>
      <c r="E813" s="448"/>
      <c r="F813" s="431"/>
      <c r="G813" s="276">
        <f>H712*2</f>
        <v>47</v>
      </c>
      <c r="H813" s="444"/>
      <c r="I813" s="444"/>
      <c r="J813" s="444"/>
      <c r="K813" s="9"/>
      <c r="L813" s="9"/>
      <c r="M813" s="9"/>
      <c r="N813" s="9"/>
      <c r="O813" s="9"/>
      <c r="P813" s="9"/>
      <c r="Q813" s="9"/>
    </row>
    <row r="814" spans="1:17" s="7" customFormat="1" ht="49.5" customHeight="1">
      <c r="A814" s="413"/>
      <c r="B814" s="519"/>
      <c r="C814" s="499" t="s">
        <v>272</v>
      </c>
      <c r="D814" s="500"/>
      <c r="E814" s="476"/>
      <c r="F814" s="432"/>
      <c r="G814" s="277">
        <f>G822</f>
        <v>117</v>
      </c>
      <c r="H814" s="469"/>
      <c r="I814" s="469"/>
      <c r="J814" s="469"/>
      <c r="K814" s="9"/>
      <c r="L814" s="9"/>
      <c r="M814" s="9"/>
      <c r="N814" s="9"/>
      <c r="O814" s="9"/>
      <c r="P814" s="9"/>
      <c r="Q814" s="9"/>
    </row>
    <row r="815" spans="1:17" s="7" customFormat="1" ht="49.5" customHeight="1">
      <c r="A815" s="449" t="s">
        <v>100</v>
      </c>
      <c r="B815" s="449"/>
      <c r="C815" s="449"/>
      <c r="D815" s="449"/>
      <c r="E815" s="449"/>
      <c r="F815" s="449"/>
      <c r="G815" s="449"/>
      <c r="H815" s="449"/>
      <c r="I815" s="78"/>
      <c r="J815" s="78"/>
      <c r="K815" s="9"/>
      <c r="L815" s="9"/>
      <c r="M815" s="9"/>
      <c r="N815" s="9"/>
      <c r="O815" s="9"/>
      <c r="P815" s="9"/>
      <c r="Q815" s="9"/>
    </row>
    <row r="816" spans="1:17" s="7" customFormat="1" ht="24" customHeight="1">
      <c r="A816" s="411">
        <f>A809+1</f>
        <v>308</v>
      </c>
      <c r="B816" s="437" t="s">
        <v>653</v>
      </c>
      <c r="C816" s="539" t="s">
        <v>429</v>
      </c>
      <c r="D816" s="540"/>
      <c r="E816" s="447" t="s">
        <v>358</v>
      </c>
      <c r="F816" s="430">
        <v>130</v>
      </c>
      <c r="G816" s="204" t="s">
        <v>93</v>
      </c>
      <c r="H816" s="442">
        <f>SUM(G817:G822)</f>
        <v>5024</v>
      </c>
      <c r="I816" s="442">
        <v>4772</v>
      </c>
      <c r="J816" s="442">
        <f>(H816-I816)/H816*100</f>
        <v>5.015923566878981</v>
      </c>
      <c r="K816" s="9"/>
      <c r="L816" s="9"/>
      <c r="M816" s="9"/>
      <c r="N816" s="9"/>
      <c r="O816" s="9"/>
      <c r="P816" s="9"/>
      <c r="Q816" s="9"/>
    </row>
    <row r="817" spans="1:19" s="7" customFormat="1" ht="43.5" customHeight="1">
      <c r="A817" s="412"/>
      <c r="B817" s="439"/>
      <c r="C817" s="486" t="s">
        <v>85</v>
      </c>
      <c r="D817" s="487"/>
      <c r="E817" s="448"/>
      <c r="F817" s="431"/>
      <c r="G817" s="276">
        <f>H688</f>
        <v>1725</v>
      </c>
      <c r="H817" s="444"/>
      <c r="I817" s="444"/>
      <c r="J817" s="444"/>
      <c r="K817" s="9"/>
      <c r="L817" s="9"/>
      <c r="M817" s="9"/>
      <c r="N817" s="9"/>
      <c r="O817" s="9"/>
      <c r="P817" s="9"/>
      <c r="Q817" s="9"/>
    </row>
    <row r="818" spans="1:19" s="7" customFormat="1" ht="43.5" customHeight="1">
      <c r="A818" s="412"/>
      <c r="B818" s="439"/>
      <c r="C818" s="486" t="s">
        <v>694</v>
      </c>
      <c r="D818" s="487"/>
      <c r="E818" s="448"/>
      <c r="F818" s="431"/>
      <c r="G818" s="276">
        <v>1700</v>
      </c>
      <c r="H818" s="444"/>
      <c r="I818" s="444"/>
      <c r="J818" s="444"/>
      <c r="K818" s="9"/>
      <c r="L818" s="9"/>
      <c r="M818" s="9"/>
      <c r="N818" s="9"/>
      <c r="O818" s="9"/>
      <c r="P818" s="9"/>
      <c r="Q818" s="9"/>
    </row>
    <row r="819" spans="1:19" s="7" customFormat="1" ht="20.25" customHeight="1">
      <c r="A819" s="412"/>
      <c r="B819" s="439"/>
      <c r="C819" s="486" t="s">
        <v>195</v>
      </c>
      <c r="D819" s="487"/>
      <c r="E819" s="448"/>
      <c r="F819" s="431"/>
      <c r="G819" s="276">
        <f>H695</f>
        <v>637</v>
      </c>
      <c r="H819" s="444"/>
      <c r="I819" s="444"/>
      <c r="J819" s="444"/>
      <c r="K819" s="9"/>
      <c r="L819" s="9"/>
      <c r="M819" s="9"/>
      <c r="N819" s="9"/>
      <c r="O819" s="9"/>
      <c r="P819" s="9"/>
      <c r="Q819" s="9"/>
    </row>
    <row r="820" spans="1:19" s="7" customFormat="1" ht="20.25" customHeight="1">
      <c r="A820" s="412"/>
      <c r="B820" s="439"/>
      <c r="C820" s="486" t="s">
        <v>127</v>
      </c>
      <c r="D820" s="487"/>
      <c r="E820" s="448"/>
      <c r="F820" s="431"/>
      <c r="G820" s="276">
        <f>G812</f>
        <v>798</v>
      </c>
      <c r="H820" s="444"/>
      <c r="I820" s="444"/>
      <c r="J820" s="444"/>
      <c r="K820" s="9"/>
      <c r="L820" s="9"/>
      <c r="M820" s="9"/>
      <c r="N820" s="9"/>
      <c r="O820" s="9"/>
      <c r="P820" s="9"/>
      <c r="Q820" s="9"/>
    </row>
    <row r="821" spans="1:19" s="7" customFormat="1" ht="20.25" customHeight="1">
      <c r="A821" s="412"/>
      <c r="B821" s="439"/>
      <c r="C821" s="486" t="s">
        <v>90</v>
      </c>
      <c r="D821" s="487"/>
      <c r="E821" s="448"/>
      <c r="F821" s="431"/>
      <c r="G821" s="276">
        <f>H712*2</f>
        <v>47</v>
      </c>
      <c r="H821" s="444"/>
      <c r="I821" s="444"/>
      <c r="J821" s="444"/>
      <c r="K821" s="9"/>
      <c r="L821" s="9"/>
      <c r="M821" s="9"/>
      <c r="N821" s="9"/>
      <c r="O821" s="9"/>
      <c r="P821" s="9"/>
      <c r="Q821" s="9"/>
    </row>
    <row r="822" spans="1:19" s="7" customFormat="1" ht="43.5" customHeight="1">
      <c r="A822" s="413"/>
      <c r="B822" s="519"/>
      <c r="C822" s="499" t="s">
        <v>272</v>
      </c>
      <c r="D822" s="500"/>
      <c r="E822" s="476"/>
      <c r="F822" s="432"/>
      <c r="G822" s="277">
        <f>H716</f>
        <v>117</v>
      </c>
      <c r="H822" s="469"/>
      <c r="I822" s="469"/>
      <c r="J822" s="469"/>
      <c r="K822" s="9"/>
      <c r="L822" s="9"/>
      <c r="M822" s="9"/>
      <c r="N822" s="9"/>
      <c r="O822" s="9"/>
      <c r="P822" s="9"/>
      <c r="Q822" s="9"/>
    </row>
    <row r="823" spans="1:19" s="7" customFormat="1" ht="23.25" customHeight="1">
      <c r="A823" s="411">
        <f>A816+1</f>
        <v>309</v>
      </c>
      <c r="B823" s="437" t="s">
        <v>336</v>
      </c>
      <c r="C823" s="539" t="s">
        <v>337</v>
      </c>
      <c r="D823" s="540"/>
      <c r="E823" s="447" t="s">
        <v>358</v>
      </c>
      <c r="F823" s="430">
        <v>130</v>
      </c>
      <c r="G823" s="204" t="s">
        <v>93</v>
      </c>
      <c r="H823" s="442">
        <f>SUM(G824:G829)</f>
        <v>5637</v>
      </c>
      <c r="I823" s="442">
        <v>5354</v>
      </c>
      <c r="J823" s="442">
        <f>(H823-I823)/H823*100</f>
        <v>5.0204009224764947</v>
      </c>
      <c r="K823" s="9"/>
      <c r="L823" s="9"/>
      <c r="M823" s="9"/>
      <c r="N823" s="9"/>
      <c r="O823" s="9"/>
      <c r="P823" s="9"/>
      <c r="Q823" s="9"/>
    </row>
    <row r="824" spans="1:19" s="7" customFormat="1" ht="43.5" customHeight="1">
      <c r="A824" s="412"/>
      <c r="B824" s="439"/>
      <c r="C824" s="486" t="s">
        <v>401</v>
      </c>
      <c r="D824" s="487"/>
      <c r="E824" s="448"/>
      <c r="F824" s="431"/>
      <c r="G824" s="276">
        <f>H689</f>
        <v>1794</v>
      </c>
      <c r="H824" s="444"/>
      <c r="I824" s="444"/>
      <c r="J824" s="444"/>
      <c r="K824" s="9"/>
      <c r="L824" s="9"/>
      <c r="M824" s="9"/>
      <c r="N824" s="9"/>
      <c r="O824" s="9"/>
      <c r="P824" s="9"/>
      <c r="Q824" s="9"/>
    </row>
    <row r="825" spans="1:19" s="7" customFormat="1" ht="39.75" customHeight="1">
      <c r="A825" s="412"/>
      <c r="B825" s="439"/>
      <c r="C825" s="486" t="s">
        <v>694</v>
      </c>
      <c r="D825" s="487"/>
      <c r="E825" s="448"/>
      <c r="F825" s="431"/>
      <c r="G825" s="276">
        <v>1700</v>
      </c>
      <c r="H825" s="444"/>
      <c r="I825" s="444"/>
      <c r="J825" s="444"/>
      <c r="K825" s="9"/>
      <c r="L825" s="9"/>
      <c r="M825" s="9"/>
      <c r="N825" s="9"/>
      <c r="O825" s="9"/>
      <c r="P825" s="9"/>
      <c r="Q825" s="9"/>
    </row>
    <row r="826" spans="1:19" s="7" customFormat="1" ht="20.25" customHeight="1">
      <c r="A826" s="412"/>
      <c r="B826" s="439"/>
      <c r="C826" s="486" t="s">
        <v>195</v>
      </c>
      <c r="D826" s="487"/>
      <c r="E826" s="448"/>
      <c r="F826" s="431"/>
      <c r="G826" s="276">
        <f>H695</f>
        <v>637</v>
      </c>
      <c r="H826" s="444"/>
      <c r="I826" s="444"/>
      <c r="J826" s="444"/>
      <c r="K826" s="9"/>
      <c r="L826" s="9"/>
      <c r="M826" s="9"/>
      <c r="N826" s="9"/>
      <c r="O826" s="9"/>
      <c r="P826" s="9"/>
      <c r="Q826" s="9"/>
    </row>
    <row r="827" spans="1:19" s="7" customFormat="1" ht="43.5" customHeight="1">
      <c r="A827" s="412"/>
      <c r="B827" s="439"/>
      <c r="C827" s="486" t="s">
        <v>338</v>
      </c>
      <c r="D827" s="487"/>
      <c r="E827" s="448"/>
      <c r="F827" s="431"/>
      <c r="G827" s="276">
        <f>H710</f>
        <v>1342</v>
      </c>
      <c r="H827" s="444"/>
      <c r="I827" s="444"/>
      <c r="J827" s="444"/>
      <c r="K827" s="9"/>
      <c r="L827" s="9"/>
      <c r="M827" s="9"/>
      <c r="N827" s="9"/>
      <c r="O827" s="9"/>
      <c r="P827" s="9"/>
      <c r="Q827" s="9"/>
    </row>
    <row r="828" spans="1:19" s="7" customFormat="1" ht="20.25" customHeight="1">
      <c r="A828" s="412"/>
      <c r="B828" s="439"/>
      <c r="C828" s="486" t="s">
        <v>90</v>
      </c>
      <c r="D828" s="487"/>
      <c r="E828" s="448"/>
      <c r="F828" s="431"/>
      <c r="G828" s="276">
        <f>H712*2</f>
        <v>47</v>
      </c>
      <c r="H828" s="444"/>
      <c r="I828" s="444"/>
      <c r="J828" s="444"/>
      <c r="K828" s="9"/>
      <c r="L828" s="9"/>
      <c r="M828" s="9"/>
      <c r="N828" s="9"/>
      <c r="O828" s="9"/>
      <c r="P828" s="9"/>
      <c r="Q828" s="9"/>
    </row>
    <row r="829" spans="1:19" s="7" customFormat="1" ht="43.5" customHeight="1">
      <c r="A829" s="413"/>
      <c r="B829" s="519"/>
      <c r="C829" s="499" t="s">
        <v>272</v>
      </c>
      <c r="D829" s="500"/>
      <c r="E829" s="448"/>
      <c r="F829" s="431"/>
      <c r="G829" s="277">
        <f>H716</f>
        <v>117</v>
      </c>
      <c r="H829" s="469"/>
      <c r="I829" s="469"/>
      <c r="J829" s="469"/>
      <c r="K829" s="9"/>
      <c r="L829" s="9"/>
      <c r="M829" s="9"/>
      <c r="N829" s="9"/>
      <c r="O829" s="9"/>
      <c r="P829" s="9"/>
      <c r="Q829" s="9"/>
    </row>
    <row r="830" spans="1:19" s="14" customFormat="1" ht="57.75" customHeight="1">
      <c r="A830" s="180">
        <f>A823+1</f>
        <v>310</v>
      </c>
      <c r="B830" s="229" t="s">
        <v>340</v>
      </c>
      <c r="C830" s="701" t="s">
        <v>339</v>
      </c>
      <c r="D830" s="702"/>
      <c r="E830" s="476"/>
      <c r="F830" s="432"/>
      <c r="G830" s="267">
        <f>H704</f>
        <v>798</v>
      </c>
      <c r="H830" s="278">
        <f>H823-G827+G830</f>
        <v>5093</v>
      </c>
      <c r="I830" s="278">
        <v>4837</v>
      </c>
      <c r="J830" s="278">
        <f>(H830-I830)/H830*100</f>
        <v>5.0265069703514627</v>
      </c>
      <c r="K830" s="9"/>
      <c r="L830" s="12"/>
      <c r="M830" s="13"/>
      <c r="N830" s="13"/>
      <c r="O830" s="13"/>
      <c r="P830" s="13"/>
      <c r="Q830" s="13"/>
      <c r="R830" s="13"/>
      <c r="S830" s="13"/>
    </row>
    <row r="831" spans="1:19" s="7" customFormat="1" ht="44.25" customHeight="1">
      <c r="A831" s="411">
        <f>830:830+1</f>
        <v>311</v>
      </c>
      <c r="B831" s="414" t="s">
        <v>654</v>
      </c>
      <c r="C831" s="470" t="s">
        <v>1004</v>
      </c>
      <c r="D831" s="471"/>
      <c r="E831" s="447" t="s">
        <v>357</v>
      </c>
      <c r="F831" s="536">
        <v>130</v>
      </c>
      <c r="G831" s="204" t="s">
        <v>93</v>
      </c>
      <c r="H831" s="479">
        <f>SUM(G832:G836)</f>
        <v>4387</v>
      </c>
      <c r="I831" s="479">
        <v>4167</v>
      </c>
      <c r="J831" s="442">
        <f>(H831-I831)/H831*100</f>
        <v>5.0148165033052203</v>
      </c>
      <c r="K831" s="9"/>
      <c r="L831" s="9"/>
      <c r="M831" s="9"/>
      <c r="N831" s="9"/>
      <c r="O831" s="9"/>
      <c r="P831" s="9"/>
      <c r="Q831" s="9"/>
    </row>
    <row r="832" spans="1:19" s="7" customFormat="1" ht="45" customHeight="1">
      <c r="A832" s="412"/>
      <c r="B832" s="415"/>
      <c r="C832" s="517" t="s">
        <v>89</v>
      </c>
      <c r="D832" s="518"/>
      <c r="E832" s="448"/>
      <c r="F832" s="537"/>
      <c r="G832" s="276">
        <f>G838</f>
        <v>1725</v>
      </c>
      <c r="H832" s="480"/>
      <c r="I832" s="480"/>
      <c r="J832" s="444"/>
      <c r="K832" s="9"/>
      <c r="L832" s="9"/>
      <c r="M832" s="9"/>
      <c r="N832" s="9"/>
      <c r="O832" s="9"/>
      <c r="P832" s="9"/>
      <c r="Q832" s="9"/>
    </row>
    <row r="833" spans="1:17" s="7" customFormat="1" ht="42" customHeight="1">
      <c r="A833" s="412"/>
      <c r="B833" s="415"/>
      <c r="C833" s="517" t="s">
        <v>695</v>
      </c>
      <c r="D833" s="518"/>
      <c r="E833" s="448"/>
      <c r="F833" s="537"/>
      <c r="G833" s="276">
        <v>1700</v>
      </c>
      <c r="H833" s="480"/>
      <c r="I833" s="480"/>
      <c r="J833" s="444"/>
      <c r="K833" s="9"/>
      <c r="L833" s="9"/>
      <c r="M833" s="9"/>
      <c r="N833" s="9"/>
      <c r="O833" s="9"/>
      <c r="P833" s="9"/>
      <c r="Q833" s="9"/>
    </row>
    <row r="834" spans="1:17" s="7" customFormat="1" ht="21" customHeight="1">
      <c r="A834" s="412"/>
      <c r="B834" s="415"/>
      <c r="C834" s="517" t="s">
        <v>127</v>
      </c>
      <c r="D834" s="518"/>
      <c r="E834" s="448"/>
      <c r="F834" s="537"/>
      <c r="G834" s="276">
        <f>G841</f>
        <v>798</v>
      </c>
      <c r="H834" s="480"/>
      <c r="I834" s="480"/>
      <c r="J834" s="444"/>
      <c r="K834" s="9"/>
      <c r="L834" s="9"/>
      <c r="M834" s="9"/>
      <c r="N834" s="9"/>
      <c r="O834" s="9"/>
      <c r="P834" s="9"/>
      <c r="Q834" s="9"/>
    </row>
    <row r="835" spans="1:17" s="7" customFormat="1" ht="21" customHeight="1">
      <c r="A835" s="412"/>
      <c r="B835" s="415"/>
      <c r="C835" s="517" t="s">
        <v>90</v>
      </c>
      <c r="D835" s="518"/>
      <c r="E835" s="448"/>
      <c r="F835" s="537"/>
      <c r="G835" s="276">
        <f>H712*2</f>
        <v>47</v>
      </c>
      <c r="H835" s="480"/>
      <c r="I835" s="480"/>
      <c r="J835" s="444"/>
      <c r="K835" s="9"/>
      <c r="L835" s="9"/>
      <c r="M835" s="9"/>
      <c r="N835" s="9"/>
      <c r="O835" s="9"/>
      <c r="P835" s="9"/>
      <c r="Q835" s="9"/>
    </row>
    <row r="836" spans="1:17" s="7" customFormat="1" ht="42.75" customHeight="1">
      <c r="A836" s="413"/>
      <c r="B836" s="416"/>
      <c r="C836" s="579" t="s">
        <v>272</v>
      </c>
      <c r="D836" s="580"/>
      <c r="E836" s="476"/>
      <c r="F836" s="538"/>
      <c r="G836" s="277">
        <f>G843</f>
        <v>117</v>
      </c>
      <c r="H836" s="481"/>
      <c r="I836" s="481"/>
      <c r="J836" s="469"/>
      <c r="K836" s="9"/>
      <c r="L836" s="9"/>
      <c r="M836" s="9"/>
      <c r="N836" s="9"/>
      <c r="O836" s="9"/>
      <c r="P836" s="9"/>
      <c r="Q836" s="9"/>
    </row>
    <row r="837" spans="1:17" s="7" customFormat="1" ht="26.25" customHeight="1">
      <c r="A837" s="411">
        <f>A831+1</f>
        <v>312</v>
      </c>
      <c r="B837" s="437" t="s">
        <v>655</v>
      </c>
      <c r="C837" s="505" t="s">
        <v>84</v>
      </c>
      <c r="D837" s="506"/>
      <c r="E837" s="447" t="s">
        <v>357</v>
      </c>
      <c r="F837" s="430">
        <v>130</v>
      </c>
      <c r="G837" s="204" t="s">
        <v>93</v>
      </c>
      <c r="H837" s="442">
        <f>SUM(G838:G843)</f>
        <v>5024</v>
      </c>
      <c r="I837" s="442">
        <v>4772</v>
      </c>
      <c r="J837" s="442">
        <f>(H837-I837)/H837*100</f>
        <v>5.015923566878981</v>
      </c>
      <c r="K837" s="9"/>
      <c r="L837" s="9"/>
      <c r="M837" s="9"/>
      <c r="N837" s="9"/>
      <c r="O837" s="9"/>
      <c r="P837" s="9"/>
      <c r="Q837" s="9"/>
    </row>
    <row r="838" spans="1:17" s="7" customFormat="1" ht="48" customHeight="1">
      <c r="A838" s="412"/>
      <c r="B838" s="439"/>
      <c r="C838" s="428" t="s">
        <v>89</v>
      </c>
      <c r="D838" s="429"/>
      <c r="E838" s="448"/>
      <c r="F838" s="431"/>
      <c r="G838" s="276">
        <f>H686</f>
        <v>1725</v>
      </c>
      <c r="H838" s="444"/>
      <c r="I838" s="444"/>
      <c r="J838" s="444"/>
      <c r="K838" s="9"/>
      <c r="L838" s="9"/>
      <c r="M838" s="9"/>
      <c r="N838" s="9"/>
      <c r="O838" s="9"/>
      <c r="P838" s="9"/>
      <c r="Q838" s="9"/>
    </row>
    <row r="839" spans="1:17" s="7" customFormat="1" ht="48" customHeight="1">
      <c r="A839" s="412"/>
      <c r="B839" s="439"/>
      <c r="C839" s="428" t="s">
        <v>695</v>
      </c>
      <c r="D839" s="429"/>
      <c r="E839" s="448"/>
      <c r="F839" s="431"/>
      <c r="G839" s="276">
        <v>1700</v>
      </c>
      <c r="H839" s="444"/>
      <c r="I839" s="444"/>
      <c r="J839" s="444"/>
      <c r="K839" s="9"/>
      <c r="L839" s="9"/>
      <c r="M839" s="9"/>
      <c r="N839" s="9"/>
      <c r="O839" s="9"/>
      <c r="P839" s="9"/>
      <c r="Q839" s="9"/>
    </row>
    <row r="840" spans="1:17" s="7" customFormat="1" ht="22.5" customHeight="1">
      <c r="A840" s="412"/>
      <c r="B840" s="439"/>
      <c r="C840" s="428" t="s">
        <v>195</v>
      </c>
      <c r="D840" s="429"/>
      <c r="E840" s="448"/>
      <c r="F840" s="431"/>
      <c r="G840" s="276">
        <f>H695</f>
        <v>637</v>
      </c>
      <c r="H840" s="444"/>
      <c r="I840" s="444"/>
      <c r="J840" s="444"/>
      <c r="K840" s="9"/>
      <c r="L840" s="9"/>
      <c r="M840" s="9"/>
      <c r="N840" s="9"/>
      <c r="O840" s="9"/>
      <c r="P840" s="9"/>
      <c r="Q840" s="9"/>
    </row>
    <row r="841" spans="1:17" s="7" customFormat="1" ht="22.5" customHeight="1">
      <c r="A841" s="412"/>
      <c r="B841" s="439"/>
      <c r="C841" s="428" t="s">
        <v>127</v>
      </c>
      <c r="D841" s="429"/>
      <c r="E841" s="448"/>
      <c r="F841" s="431"/>
      <c r="G841" s="276">
        <f>G812</f>
        <v>798</v>
      </c>
      <c r="H841" s="444"/>
      <c r="I841" s="444"/>
      <c r="J841" s="444"/>
      <c r="K841" s="9"/>
      <c r="L841" s="9"/>
      <c r="M841" s="9"/>
      <c r="N841" s="9"/>
      <c r="O841" s="9"/>
      <c r="P841" s="9"/>
      <c r="Q841" s="9"/>
    </row>
    <row r="842" spans="1:17" s="7" customFormat="1" ht="22.5" customHeight="1">
      <c r="A842" s="412"/>
      <c r="B842" s="439"/>
      <c r="C842" s="428" t="s">
        <v>90</v>
      </c>
      <c r="D842" s="429"/>
      <c r="E842" s="448"/>
      <c r="F842" s="431"/>
      <c r="G842" s="276">
        <f>H712*2</f>
        <v>47</v>
      </c>
      <c r="H842" s="444"/>
      <c r="I842" s="444"/>
      <c r="J842" s="444"/>
      <c r="K842" s="9"/>
      <c r="L842" s="9"/>
      <c r="M842" s="9"/>
      <c r="N842" s="9"/>
      <c r="O842" s="9"/>
      <c r="P842" s="9"/>
      <c r="Q842" s="9"/>
    </row>
    <row r="843" spans="1:17" s="7" customFormat="1" ht="46.5" customHeight="1">
      <c r="A843" s="413"/>
      <c r="B843" s="519"/>
      <c r="C843" s="440" t="s">
        <v>272</v>
      </c>
      <c r="D843" s="441"/>
      <c r="E843" s="476"/>
      <c r="F843" s="432"/>
      <c r="G843" s="277">
        <f>H716</f>
        <v>117</v>
      </c>
      <c r="H843" s="469"/>
      <c r="I843" s="469"/>
      <c r="J843" s="469"/>
      <c r="K843" s="9"/>
      <c r="L843" s="9"/>
      <c r="M843" s="9"/>
      <c r="N843" s="9"/>
      <c r="O843" s="9"/>
      <c r="P843" s="9"/>
      <c r="Q843" s="9"/>
    </row>
    <row r="844" spans="1:17" s="7" customFormat="1" ht="25.5" customHeight="1">
      <c r="A844" s="411">
        <f>A837+1</f>
        <v>313</v>
      </c>
      <c r="B844" s="414" t="s">
        <v>379</v>
      </c>
      <c r="C844" s="470" t="s">
        <v>347</v>
      </c>
      <c r="D844" s="471"/>
      <c r="E844" s="447" t="s">
        <v>359</v>
      </c>
      <c r="F844" s="430">
        <v>130</v>
      </c>
      <c r="G844" s="204" t="s">
        <v>93</v>
      </c>
      <c r="H844" s="479">
        <f>SUM(G845:G849)</f>
        <v>4387</v>
      </c>
      <c r="I844" s="479">
        <v>4167</v>
      </c>
      <c r="J844" s="442">
        <f>(H844-I844)/H844*100</f>
        <v>5.0148165033052203</v>
      </c>
      <c r="K844" s="9"/>
      <c r="L844" s="9"/>
      <c r="M844" s="9"/>
      <c r="N844" s="9"/>
      <c r="O844" s="9"/>
      <c r="P844" s="9"/>
      <c r="Q844" s="9"/>
    </row>
    <row r="845" spans="1:17" s="7" customFormat="1" ht="46.5" customHeight="1">
      <c r="A845" s="412"/>
      <c r="B845" s="415"/>
      <c r="C845" s="517" t="s">
        <v>85</v>
      </c>
      <c r="D845" s="518"/>
      <c r="E845" s="448"/>
      <c r="F845" s="431"/>
      <c r="G845" s="276">
        <f>H688</f>
        <v>1725</v>
      </c>
      <c r="H845" s="480"/>
      <c r="I845" s="480"/>
      <c r="J845" s="444"/>
      <c r="K845" s="9"/>
      <c r="L845" s="9"/>
      <c r="M845" s="9"/>
      <c r="N845" s="9"/>
      <c r="O845" s="9"/>
      <c r="P845" s="9"/>
      <c r="Q845" s="9"/>
    </row>
    <row r="846" spans="1:17" s="7" customFormat="1" ht="42.75" customHeight="1">
      <c r="A846" s="412"/>
      <c r="B846" s="415"/>
      <c r="C846" s="517" t="s">
        <v>695</v>
      </c>
      <c r="D846" s="518"/>
      <c r="E846" s="448"/>
      <c r="F846" s="431"/>
      <c r="G846" s="276">
        <v>1700</v>
      </c>
      <c r="H846" s="480"/>
      <c r="I846" s="480"/>
      <c r="J846" s="444"/>
      <c r="K846" s="9"/>
      <c r="L846" s="9"/>
      <c r="M846" s="9"/>
      <c r="N846" s="9"/>
      <c r="O846" s="9"/>
      <c r="P846" s="9"/>
      <c r="Q846" s="9"/>
    </row>
    <row r="847" spans="1:17" s="7" customFormat="1" ht="20.25" customHeight="1">
      <c r="A847" s="412"/>
      <c r="B847" s="415"/>
      <c r="C847" s="517" t="s">
        <v>127</v>
      </c>
      <c r="D847" s="518"/>
      <c r="E847" s="448"/>
      <c r="F847" s="431"/>
      <c r="G847" s="276">
        <f>H704</f>
        <v>798</v>
      </c>
      <c r="H847" s="480"/>
      <c r="I847" s="480"/>
      <c r="J847" s="444"/>
      <c r="K847" s="9"/>
      <c r="L847" s="9"/>
      <c r="M847" s="9"/>
      <c r="N847" s="9"/>
      <c r="O847" s="9"/>
      <c r="P847" s="9"/>
      <c r="Q847" s="9"/>
    </row>
    <row r="848" spans="1:17" s="7" customFormat="1" ht="20.25" customHeight="1">
      <c r="A848" s="412"/>
      <c r="B848" s="415"/>
      <c r="C848" s="517" t="s">
        <v>90</v>
      </c>
      <c r="D848" s="518"/>
      <c r="E848" s="448"/>
      <c r="F848" s="431"/>
      <c r="G848" s="276">
        <f>H712*2</f>
        <v>47</v>
      </c>
      <c r="H848" s="480"/>
      <c r="I848" s="480"/>
      <c r="J848" s="444"/>
      <c r="K848" s="9"/>
      <c r="L848" s="9"/>
      <c r="M848" s="9"/>
      <c r="N848" s="9"/>
      <c r="O848" s="9"/>
      <c r="P848" s="9"/>
      <c r="Q848" s="9"/>
    </row>
    <row r="849" spans="1:17" s="7" customFormat="1" ht="51" customHeight="1">
      <c r="A849" s="413"/>
      <c r="B849" s="416"/>
      <c r="C849" s="579" t="s">
        <v>272</v>
      </c>
      <c r="D849" s="580"/>
      <c r="E849" s="476"/>
      <c r="F849" s="432"/>
      <c r="G849" s="277">
        <f>H716</f>
        <v>117</v>
      </c>
      <c r="H849" s="481"/>
      <c r="I849" s="481"/>
      <c r="J849" s="469"/>
      <c r="K849" s="9"/>
      <c r="L849" s="9"/>
      <c r="M849" s="9"/>
      <c r="N849" s="9"/>
      <c r="O849" s="9"/>
      <c r="P849" s="9"/>
      <c r="Q849" s="9"/>
    </row>
    <row r="850" spans="1:17" s="7" customFormat="1" ht="25.5" customHeight="1">
      <c r="A850" s="411">
        <f>A844+1</f>
        <v>314</v>
      </c>
      <c r="B850" s="414" t="s">
        <v>656</v>
      </c>
      <c r="C850" s="470" t="s">
        <v>511</v>
      </c>
      <c r="D850" s="471"/>
      <c r="E850" s="447" t="s">
        <v>359</v>
      </c>
      <c r="F850" s="430">
        <v>130</v>
      </c>
      <c r="G850" s="204" t="s">
        <v>93</v>
      </c>
      <c r="H850" s="479">
        <f>SUM(G851:G856)</f>
        <v>5024</v>
      </c>
      <c r="I850" s="479">
        <v>4772</v>
      </c>
      <c r="J850" s="442">
        <f>(H850-I850)/H850*100</f>
        <v>5.015923566878981</v>
      </c>
      <c r="K850" s="9"/>
      <c r="L850" s="9"/>
      <c r="M850" s="9"/>
      <c r="N850" s="9"/>
      <c r="O850" s="9"/>
      <c r="P850" s="9"/>
      <c r="Q850" s="9"/>
    </row>
    <row r="851" spans="1:17" s="7" customFormat="1" ht="44.25" customHeight="1">
      <c r="A851" s="412"/>
      <c r="B851" s="415"/>
      <c r="C851" s="517" t="s">
        <v>85</v>
      </c>
      <c r="D851" s="518"/>
      <c r="E851" s="448"/>
      <c r="F851" s="431"/>
      <c r="G851" s="276">
        <f>H688</f>
        <v>1725</v>
      </c>
      <c r="H851" s="480"/>
      <c r="I851" s="480"/>
      <c r="J851" s="444"/>
      <c r="K851" s="9"/>
      <c r="L851" s="9"/>
      <c r="M851" s="9"/>
      <c r="N851" s="9"/>
      <c r="O851" s="9"/>
      <c r="P851" s="9"/>
      <c r="Q851" s="9"/>
    </row>
    <row r="852" spans="1:17" s="7" customFormat="1" ht="44.25" customHeight="1">
      <c r="A852" s="412"/>
      <c r="B852" s="415"/>
      <c r="C852" s="517" t="s">
        <v>695</v>
      </c>
      <c r="D852" s="518"/>
      <c r="E852" s="448"/>
      <c r="F852" s="431"/>
      <c r="G852" s="276">
        <v>1700</v>
      </c>
      <c r="H852" s="480"/>
      <c r="I852" s="480"/>
      <c r="J852" s="444"/>
      <c r="K852" s="9"/>
      <c r="L852" s="9"/>
      <c r="M852" s="9"/>
      <c r="N852" s="9"/>
      <c r="O852" s="9"/>
      <c r="P852" s="9"/>
      <c r="Q852" s="9"/>
    </row>
    <row r="853" spans="1:17" s="7" customFormat="1" ht="21" customHeight="1">
      <c r="A853" s="412"/>
      <c r="B853" s="415"/>
      <c r="C853" s="517" t="s">
        <v>195</v>
      </c>
      <c r="D853" s="518"/>
      <c r="E853" s="448"/>
      <c r="F853" s="431"/>
      <c r="G853" s="276">
        <f>H695</f>
        <v>637</v>
      </c>
      <c r="H853" s="480"/>
      <c r="I853" s="480"/>
      <c r="J853" s="444"/>
      <c r="K853" s="9"/>
      <c r="L853" s="9"/>
      <c r="M853" s="9"/>
      <c r="N853" s="9"/>
      <c r="O853" s="9"/>
      <c r="P853" s="9"/>
      <c r="Q853" s="9"/>
    </row>
    <row r="854" spans="1:17" s="7" customFormat="1" ht="21" customHeight="1">
      <c r="A854" s="412"/>
      <c r="B854" s="415"/>
      <c r="C854" s="517" t="s">
        <v>127</v>
      </c>
      <c r="D854" s="518"/>
      <c r="E854" s="448"/>
      <c r="F854" s="431"/>
      <c r="G854" s="276">
        <f>G841</f>
        <v>798</v>
      </c>
      <c r="H854" s="480"/>
      <c r="I854" s="480"/>
      <c r="J854" s="444"/>
      <c r="K854" s="9"/>
      <c r="L854" s="9"/>
      <c r="M854" s="9"/>
      <c r="N854" s="9"/>
      <c r="O854" s="9"/>
      <c r="P854" s="9"/>
      <c r="Q854" s="9"/>
    </row>
    <row r="855" spans="1:17" s="7" customFormat="1" ht="21" customHeight="1">
      <c r="A855" s="412"/>
      <c r="B855" s="415"/>
      <c r="C855" s="517" t="s">
        <v>90</v>
      </c>
      <c r="D855" s="518"/>
      <c r="E855" s="448"/>
      <c r="F855" s="431"/>
      <c r="G855" s="276">
        <f>H712*2</f>
        <v>47</v>
      </c>
      <c r="H855" s="480"/>
      <c r="I855" s="480"/>
      <c r="J855" s="444"/>
      <c r="K855" s="9"/>
      <c r="L855" s="9"/>
      <c r="M855" s="9"/>
      <c r="N855" s="9"/>
      <c r="O855" s="9"/>
      <c r="P855" s="9"/>
      <c r="Q855" s="9"/>
    </row>
    <row r="856" spans="1:17" s="7" customFormat="1" ht="52.5" customHeight="1">
      <c r="A856" s="413"/>
      <c r="B856" s="416"/>
      <c r="C856" s="579" t="s">
        <v>272</v>
      </c>
      <c r="D856" s="580"/>
      <c r="E856" s="476"/>
      <c r="F856" s="432"/>
      <c r="G856" s="277">
        <f>H716</f>
        <v>117</v>
      </c>
      <c r="H856" s="481"/>
      <c r="I856" s="481"/>
      <c r="J856" s="469"/>
      <c r="K856" s="9"/>
      <c r="L856" s="9"/>
      <c r="M856" s="9"/>
      <c r="N856" s="9"/>
      <c r="O856" s="9"/>
      <c r="P856" s="9"/>
      <c r="Q856" s="9"/>
    </row>
    <row r="857" spans="1:17" s="7" customFormat="1" ht="45" customHeight="1">
      <c r="A857" s="411">
        <f>A850+1</f>
        <v>315</v>
      </c>
      <c r="B857" s="414" t="s">
        <v>380</v>
      </c>
      <c r="C857" s="470" t="s">
        <v>348</v>
      </c>
      <c r="D857" s="471"/>
      <c r="E857" s="447" t="s">
        <v>120</v>
      </c>
      <c r="F857" s="430">
        <v>130</v>
      </c>
      <c r="G857" s="204" t="s">
        <v>93</v>
      </c>
      <c r="H857" s="479">
        <f>SUM(G858:G862)</f>
        <v>4321</v>
      </c>
      <c r="I857" s="479">
        <v>4105</v>
      </c>
      <c r="J857" s="442">
        <f>(H857-I857)/H857*100</f>
        <v>4.9988428604489705</v>
      </c>
      <c r="K857" s="9"/>
      <c r="L857" s="9"/>
      <c r="M857" s="9"/>
      <c r="N857" s="9"/>
      <c r="O857" s="9"/>
      <c r="P857" s="9"/>
      <c r="Q857" s="9"/>
    </row>
    <row r="858" spans="1:17" s="7" customFormat="1" ht="49.5" customHeight="1">
      <c r="A858" s="412"/>
      <c r="B858" s="415"/>
      <c r="C858" s="517" t="s">
        <v>86</v>
      </c>
      <c r="D858" s="518"/>
      <c r="E858" s="448"/>
      <c r="F858" s="431"/>
      <c r="G858" s="276">
        <f>H690</f>
        <v>1725</v>
      </c>
      <c r="H858" s="480"/>
      <c r="I858" s="480"/>
      <c r="J858" s="444"/>
      <c r="K858" s="9"/>
      <c r="L858" s="9"/>
      <c r="M858" s="9"/>
      <c r="N858" s="9"/>
      <c r="O858" s="9"/>
      <c r="P858" s="9"/>
      <c r="Q858" s="9"/>
    </row>
    <row r="859" spans="1:17" s="7" customFormat="1" ht="49.5" customHeight="1">
      <c r="A859" s="412"/>
      <c r="B859" s="415"/>
      <c r="C859" s="517" t="s">
        <v>693</v>
      </c>
      <c r="D859" s="518"/>
      <c r="E859" s="448"/>
      <c r="F859" s="431"/>
      <c r="G859" s="276">
        <v>1700</v>
      </c>
      <c r="H859" s="480"/>
      <c r="I859" s="480"/>
      <c r="J859" s="444"/>
      <c r="K859" s="9"/>
      <c r="L859" s="9"/>
      <c r="M859" s="9"/>
      <c r="N859" s="9"/>
      <c r="O859" s="9"/>
      <c r="P859" s="9"/>
      <c r="Q859" s="9"/>
    </row>
    <row r="860" spans="1:17" s="7" customFormat="1" ht="22.5" customHeight="1">
      <c r="A860" s="412"/>
      <c r="B860" s="415"/>
      <c r="C860" s="517" t="s">
        <v>127</v>
      </c>
      <c r="D860" s="518"/>
      <c r="E860" s="448"/>
      <c r="F860" s="431"/>
      <c r="G860" s="276">
        <f>H704</f>
        <v>798</v>
      </c>
      <c r="H860" s="480"/>
      <c r="I860" s="480"/>
      <c r="J860" s="444"/>
      <c r="K860" s="9"/>
      <c r="L860" s="9"/>
      <c r="M860" s="9"/>
      <c r="N860" s="9"/>
      <c r="O860" s="9"/>
      <c r="P860" s="9"/>
      <c r="Q860" s="9"/>
    </row>
    <row r="861" spans="1:17" s="7" customFormat="1" ht="22.5" customHeight="1">
      <c r="A861" s="412"/>
      <c r="B861" s="415"/>
      <c r="C861" s="517" t="s">
        <v>90</v>
      </c>
      <c r="D861" s="518"/>
      <c r="E861" s="448"/>
      <c r="F861" s="431"/>
      <c r="G861" s="276">
        <f>G855</f>
        <v>47</v>
      </c>
      <c r="H861" s="480"/>
      <c r="I861" s="480"/>
      <c r="J861" s="444"/>
      <c r="K861" s="9"/>
      <c r="L861" s="9"/>
      <c r="M861" s="9"/>
      <c r="N861" s="9"/>
      <c r="O861" s="9"/>
      <c r="P861" s="9"/>
      <c r="Q861" s="9"/>
    </row>
    <row r="862" spans="1:17" s="7" customFormat="1" ht="47.25" customHeight="1">
      <c r="A862" s="413"/>
      <c r="B862" s="416"/>
      <c r="C862" s="579" t="s">
        <v>6</v>
      </c>
      <c r="D862" s="580"/>
      <c r="E862" s="476"/>
      <c r="F862" s="432"/>
      <c r="G862" s="277">
        <f>H714</f>
        <v>51</v>
      </c>
      <c r="H862" s="481"/>
      <c r="I862" s="481"/>
      <c r="J862" s="469"/>
      <c r="K862" s="9"/>
      <c r="L862" s="9"/>
      <c r="M862" s="9"/>
      <c r="N862" s="9"/>
      <c r="O862" s="9"/>
      <c r="P862" s="9"/>
      <c r="Q862" s="9"/>
    </row>
    <row r="863" spans="1:17" s="7" customFormat="1" ht="51" customHeight="1">
      <c r="A863" s="449" t="s">
        <v>100</v>
      </c>
      <c r="B863" s="449"/>
      <c r="C863" s="449"/>
      <c r="D863" s="449"/>
      <c r="E863" s="449"/>
      <c r="F863" s="449"/>
      <c r="G863" s="449"/>
      <c r="H863" s="449"/>
      <c r="I863" s="78"/>
      <c r="J863" s="78"/>
      <c r="K863" s="9"/>
      <c r="L863" s="9"/>
      <c r="M863" s="9"/>
      <c r="N863" s="9"/>
      <c r="O863" s="9"/>
      <c r="P863" s="9"/>
      <c r="Q863" s="9"/>
    </row>
    <row r="864" spans="1:17" s="7" customFormat="1" ht="27.75" customHeight="1">
      <c r="A864" s="411">
        <f>A857+1</f>
        <v>316</v>
      </c>
      <c r="B864" s="414" t="s">
        <v>657</v>
      </c>
      <c r="C864" s="470" t="s">
        <v>410</v>
      </c>
      <c r="D864" s="471"/>
      <c r="E864" s="447" t="s">
        <v>120</v>
      </c>
      <c r="F864" s="430">
        <v>130</v>
      </c>
      <c r="G864" s="204" t="s">
        <v>93</v>
      </c>
      <c r="H864" s="479">
        <f>SUM(G865:G870)</f>
        <v>4958</v>
      </c>
      <c r="I864" s="479">
        <v>4710</v>
      </c>
      <c r="J864" s="442">
        <f>(H864-I864)/H864*100</f>
        <v>5.0020169423154499</v>
      </c>
      <c r="K864" s="9"/>
      <c r="L864" s="9"/>
      <c r="M864" s="9"/>
      <c r="N864" s="9"/>
      <c r="O864" s="9"/>
      <c r="P864" s="9"/>
      <c r="Q864" s="9"/>
    </row>
    <row r="865" spans="1:17" s="7" customFormat="1" ht="43.5" customHeight="1">
      <c r="A865" s="412"/>
      <c r="B865" s="415"/>
      <c r="C865" s="517" t="s">
        <v>86</v>
      </c>
      <c r="D865" s="518"/>
      <c r="E865" s="448"/>
      <c r="F865" s="431"/>
      <c r="G865" s="276">
        <f>H690</f>
        <v>1725</v>
      </c>
      <c r="H865" s="480"/>
      <c r="I865" s="480"/>
      <c r="J865" s="444"/>
      <c r="K865" s="9"/>
      <c r="L865" s="9"/>
      <c r="M865" s="9"/>
      <c r="N865" s="9"/>
      <c r="O865" s="9"/>
      <c r="P865" s="9"/>
      <c r="Q865" s="9"/>
    </row>
    <row r="866" spans="1:17" s="7" customFormat="1" ht="43.5" customHeight="1">
      <c r="A866" s="412"/>
      <c r="B866" s="415"/>
      <c r="C866" s="517" t="s">
        <v>693</v>
      </c>
      <c r="D866" s="518"/>
      <c r="E866" s="448"/>
      <c r="F866" s="431"/>
      <c r="G866" s="276">
        <v>1700</v>
      </c>
      <c r="H866" s="480"/>
      <c r="I866" s="480"/>
      <c r="J866" s="444"/>
      <c r="K866" s="9"/>
      <c r="L866" s="9"/>
      <c r="M866" s="9"/>
      <c r="N866" s="9"/>
      <c r="O866" s="9"/>
      <c r="P866" s="9"/>
      <c r="Q866" s="9"/>
    </row>
    <row r="867" spans="1:17" s="7" customFormat="1" ht="22.5" customHeight="1">
      <c r="A867" s="412"/>
      <c r="B867" s="415"/>
      <c r="C867" s="517" t="s">
        <v>195</v>
      </c>
      <c r="D867" s="518"/>
      <c r="E867" s="448"/>
      <c r="F867" s="431"/>
      <c r="G867" s="276">
        <f>H695</f>
        <v>637</v>
      </c>
      <c r="H867" s="480"/>
      <c r="I867" s="480"/>
      <c r="J867" s="444"/>
      <c r="K867" s="9"/>
      <c r="L867" s="9"/>
      <c r="M867" s="9"/>
      <c r="N867" s="9"/>
      <c r="O867" s="9"/>
      <c r="P867" s="9"/>
      <c r="Q867" s="9"/>
    </row>
    <row r="868" spans="1:17" s="7" customFormat="1" ht="22.5" customHeight="1">
      <c r="A868" s="412"/>
      <c r="B868" s="415"/>
      <c r="C868" s="517" t="s">
        <v>127</v>
      </c>
      <c r="D868" s="518"/>
      <c r="E868" s="448"/>
      <c r="F868" s="431"/>
      <c r="G868" s="276">
        <f>H704</f>
        <v>798</v>
      </c>
      <c r="H868" s="480"/>
      <c r="I868" s="480"/>
      <c r="J868" s="444"/>
      <c r="K868" s="9"/>
      <c r="L868" s="9"/>
      <c r="M868" s="9"/>
      <c r="N868" s="9"/>
      <c r="O868" s="9"/>
      <c r="P868" s="9"/>
      <c r="Q868" s="9"/>
    </row>
    <row r="869" spans="1:17" s="7" customFormat="1" ht="22.5" customHeight="1">
      <c r="A869" s="412"/>
      <c r="B869" s="415"/>
      <c r="C869" s="517" t="s">
        <v>90</v>
      </c>
      <c r="D869" s="518"/>
      <c r="E869" s="448"/>
      <c r="F869" s="431"/>
      <c r="G869" s="276">
        <f>G861</f>
        <v>47</v>
      </c>
      <c r="H869" s="480"/>
      <c r="I869" s="480"/>
      <c r="J869" s="444"/>
      <c r="K869" s="9"/>
      <c r="L869" s="9"/>
      <c r="M869" s="9"/>
      <c r="N869" s="9"/>
      <c r="O869" s="9"/>
      <c r="P869" s="9"/>
      <c r="Q869" s="9"/>
    </row>
    <row r="870" spans="1:17" s="7" customFormat="1" ht="42.75" customHeight="1">
      <c r="A870" s="413"/>
      <c r="B870" s="416"/>
      <c r="C870" s="579" t="s">
        <v>6</v>
      </c>
      <c r="D870" s="580"/>
      <c r="E870" s="476"/>
      <c r="F870" s="432"/>
      <c r="G870" s="277">
        <f>H714</f>
        <v>51</v>
      </c>
      <c r="H870" s="481"/>
      <c r="I870" s="481"/>
      <c r="J870" s="469"/>
      <c r="K870" s="9"/>
      <c r="L870" s="9"/>
      <c r="M870" s="9"/>
      <c r="N870" s="9"/>
      <c r="O870" s="9"/>
      <c r="P870" s="9"/>
      <c r="Q870" s="9"/>
    </row>
    <row r="871" spans="1:17" s="7" customFormat="1" ht="25.5" customHeight="1">
      <c r="A871" s="411">
        <f>A864+1</f>
        <v>317</v>
      </c>
      <c r="B871" s="414" t="s">
        <v>36</v>
      </c>
      <c r="C871" s="470" t="s">
        <v>512</v>
      </c>
      <c r="D871" s="471"/>
      <c r="E871" s="448" t="s">
        <v>18</v>
      </c>
      <c r="F871" s="430">
        <v>130</v>
      </c>
      <c r="G871" s="204" t="s">
        <v>93</v>
      </c>
      <c r="H871" s="479">
        <f>SUM(G872:G877)</f>
        <v>5250</v>
      </c>
      <c r="I871" s="479">
        <v>4916</v>
      </c>
      <c r="J871" s="442">
        <f>(H871-I871)/H871*100</f>
        <v>6.3619047619047615</v>
      </c>
      <c r="K871" s="9"/>
      <c r="L871" s="9"/>
      <c r="M871" s="9"/>
      <c r="N871" s="9"/>
      <c r="O871" s="9"/>
      <c r="P871" s="9"/>
      <c r="Q871" s="9"/>
    </row>
    <row r="872" spans="1:17" s="7" customFormat="1" ht="45" customHeight="1">
      <c r="A872" s="412"/>
      <c r="B872" s="415"/>
      <c r="C872" s="517" t="s">
        <v>226</v>
      </c>
      <c r="D872" s="518"/>
      <c r="E872" s="448"/>
      <c r="F872" s="431"/>
      <c r="G872" s="276">
        <f>H691</f>
        <v>1725</v>
      </c>
      <c r="H872" s="480"/>
      <c r="I872" s="480"/>
      <c r="J872" s="444"/>
      <c r="K872" s="9"/>
      <c r="L872" s="9"/>
      <c r="M872" s="9"/>
      <c r="N872" s="9"/>
      <c r="O872" s="9"/>
      <c r="P872" s="9"/>
      <c r="Q872" s="9"/>
    </row>
    <row r="873" spans="1:17" s="7" customFormat="1" ht="44.25" customHeight="1">
      <c r="A873" s="412"/>
      <c r="B873" s="415"/>
      <c r="C873" s="517" t="s">
        <v>192</v>
      </c>
      <c r="D873" s="518"/>
      <c r="E873" s="448"/>
      <c r="F873" s="431"/>
      <c r="G873" s="276">
        <v>1700</v>
      </c>
      <c r="H873" s="480"/>
      <c r="I873" s="480"/>
      <c r="J873" s="444"/>
      <c r="K873" s="9"/>
      <c r="L873" s="9"/>
      <c r="M873" s="9"/>
      <c r="N873" s="9"/>
      <c r="O873" s="9"/>
      <c r="P873" s="9"/>
      <c r="Q873" s="9"/>
    </row>
    <row r="874" spans="1:17" s="7" customFormat="1" ht="23.25" customHeight="1">
      <c r="A874" s="412"/>
      <c r="B874" s="415"/>
      <c r="C874" s="517" t="s">
        <v>195</v>
      </c>
      <c r="D874" s="518"/>
      <c r="E874" s="448"/>
      <c r="F874" s="431"/>
      <c r="G874" s="276">
        <f>H695</f>
        <v>637</v>
      </c>
      <c r="H874" s="480"/>
      <c r="I874" s="480"/>
      <c r="J874" s="444"/>
      <c r="K874" s="9"/>
      <c r="L874" s="9"/>
      <c r="M874" s="9"/>
      <c r="N874" s="9"/>
      <c r="O874" s="9"/>
      <c r="P874" s="9"/>
      <c r="Q874" s="9"/>
    </row>
    <row r="875" spans="1:17" s="7" customFormat="1" ht="23.25" customHeight="1">
      <c r="A875" s="412"/>
      <c r="B875" s="415"/>
      <c r="C875" s="517" t="s">
        <v>128</v>
      </c>
      <c r="D875" s="518"/>
      <c r="E875" s="448"/>
      <c r="F875" s="431"/>
      <c r="G875" s="276">
        <f>H706</f>
        <v>1090</v>
      </c>
      <c r="H875" s="480"/>
      <c r="I875" s="480"/>
      <c r="J875" s="444"/>
      <c r="K875" s="9"/>
      <c r="L875" s="9"/>
      <c r="M875" s="9"/>
      <c r="N875" s="9"/>
      <c r="O875" s="9"/>
      <c r="P875" s="9"/>
      <c r="Q875" s="9"/>
    </row>
    <row r="876" spans="1:17" s="7" customFormat="1" ht="23.25" customHeight="1">
      <c r="A876" s="412"/>
      <c r="B876" s="415"/>
      <c r="C876" s="517" t="s">
        <v>90</v>
      </c>
      <c r="D876" s="518"/>
      <c r="E876" s="448"/>
      <c r="F876" s="431"/>
      <c r="G876" s="276">
        <f>G869</f>
        <v>47</v>
      </c>
      <c r="H876" s="480"/>
      <c r="I876" s="480"/>
      <c r="J876" s="444"/>
      <c r="K876" s="9"/>
      <c r="L876" s="9"/>
      <c r="M876" s="9"/>
      <c r="N876" s="9"/>
      <c r="O876" s="9"/>
      <c r="P876" s="9"/>
      <c r="Q876" s="9"/>
    </row>
    <row r="877" spans="1:17" s="7" customFormat="1" ht="41.25" customHeight="1">
      <c r="A877" s="413"/>
      <c r="B877" s="416"/>
      <c r="C877" s="579" t="s">
        <v>6</v>
      </c>
      <c r="D877" s="580"/>
      <c r="E877" s="476"/>
      <c r="F877" s="432"/>
      <c r="G877" s="277">
        <f>G870</f>
        <v>51</v>
      </c>
      <c r="H877" s="481"/>
      <c r="I877" s="481"/>
      <c r="J877" s="469"/>
      <c r="K877" s="9"/>
      <c r="L877" s="9"/>
      <c r="M877" s="9"/>
      <c r="N877" s="9"/>
      <c r="O877" s="9"/>
      <c r="P877" s="9"/>
      <c r="Q877" s="9"/>
    </row>
    <row r="878" spans="1:17" s="7" customFormat="1" ht="26.25" customHeight="1">
      <c r="A878" s="411">
        <f>A871+1</f>
        <v>318</v>
      </c>
      <c r="B878" s="437" t="s">
        <v>37</v>
      </c>
      <c r="C878" s="505" t="s">
        <v>491</v>
      </c>
      <c r="D878" s="506"/>
      <c r="E878" s="447" t="s">
        <v>10</v>
      </c>
      <c r="F878" s="430">
        <v>130</v>
      </c>
      <c r="G878" s="204" t="s">
        <v>93</v>
      </c>
      <c r="H878" s="442">
        <f>SUM(G879:G884)</f>
        <v>5250</v>
      </c>
      <c r="I878" s="442">
        <v>4916</v>
      </c>
      <c r="J878" s="442">
        <f>(H878-I878)/H878*100</f>
        <v>6.3619047619047615</v>
      </c>
      <c r="K878" s="9"/>
      <c r="L878" s="9"/>
      <c r="M878" s="9"/>
      <c r="N878" s="9"/>
      <c r="O878" s="9"/>
      <c r="P878" s="9"/>
      <c r="Q878" s="9"/>
    </row>
    <row r="879" spans="1:17" s="7" customFormat="1" ht="44.25" customHeight="1">
      <c r="A879" s="412"/>
      <c r="B879" s="439"/>
      <c r="C879" s="428" t="s">
        <v>515</v>
      </c>
      <c r="D879" s="429"/>
      <c r="E879" s="448"/>
      <c r="F879" s="431"/>
      <c r="G879" s="276">
        <f>H692</f>
        <v>1725</v>
      </c>
      <c r="H879" s="444"/>
      <c r="I879" s="444"/>
      <c r="J879" s="444"/>
      <c r="K879" s="9"/>
      <c r="L879" s="9"/>
      <c r="M879" s="9"/>
      <c r="N879" s="9"/>
      <c r="O879" s="9"/>
      <c r="P879" s="9"/>
      <c r="Q879" s="9"/>
    </row>
    <row r="880" spans="1:17" s="7" customFormat="1" ht="44.25" customHeight="1">
      <c r="A880" s="412"/>
      <c r="B880" s="439"/>
      <c r="C880" s="428" t="s">
        <v>192</v>
      </c>
      <c r="D880" s="429"/>
      <c r="E880" s="448"/>
      <c r="F880" s="431"/>
      <c r="G880" s="276">
        <v>1700</v>
      </c>
      <c r="H880" s="444"/>
      <c r="I880" s="444"/>
      <c r="J880" s="444"/>
      <c r="K880" s="9"/>
      <c r="L880" s="9"/>
      <c r="M880" s="9"/>
      <c r="N880" s="9"/>
      <c r="O880" s="9"/>
      <c r="P880" s="9"/>
      <c r="Q880" s="9"/>
    </row>
    <row r="881" spans="1:17" s="7" customFormat="1" ht="23.25" customHeight="1">
      <c r="A881" s="412"/>
      <c r="B881" s="439"/>
      <c r="C881" s="428" t="s">
        <v>195</v>
      </c>
      <c r="D881" s="429"/>
      <c r="E881" s="448"/>
      <c r="F881" s="431"/>
      <c r="G881" s="276">
        <f>H695</f>
        <v>637</v>
      </c>
      <c r="H881" s="444"/>
      <c r="I881" s="444"/>
      <c r="J881" s="444"/>
      <c r="K881" s="9"/>
      <c r="L881" s="9"/>
      <c r="M881" s="9"/>
      <c r="N881" s="9"/>
      <c r="O881" s="9"/>
      <c r="P881" s="9"/>
      <c r="Q881" s="9"/>
    </row>
    <row r="882" spans="1:17" s="7" customFormat="1" ht="23.25" customHeight="1">
      <c r="A882" s="412"/>
      <c r="B882" s="439"/>
      <c r="C882" s="428" t="s">
        <v>128</v>
      </c>
      <c r="D882" s="429"/>
      <c r="E882" s="448"/>
      <c r="F882" s="431"/>
      <c r="G882" s="276">
        <f>G875</f>
        <v>1090</v>
      </c>
      <c r="H882" s="444"/>
      <c r="I882" s="444"/>
      <c r="J882" s="444"/>
      <c r="K882" s="9"/>
      <c r="L882" s="9"/>
      <c r="M882" s="9"/>
      <c r="N882" s="9"/>
      <c r="O882" s="9"/>
      <c r="P882" s="9"/>
      <c r="Q882" s="9"/>
    </row>
    <row r="883" spans="1:17" s="7" customFormat="1" ht="23.25" customHeight="1">
      <c r="A883" s="412"/>
      <c r="B883" s="439"/>
      <c r="C883" s="428" t="s">
        <v>90</v>
      </c>
      <c r="D883" s="429"/>
      <c r="E883" s="448"/>
      <c r="F883" s="431"/>
      <c r="G883" s="276">
        <f>G876</f>
        <v>47</v>
      </c>
      <c r="H883" s="444"/>
      <c r="I883" s="444"/>
      <c r="J883" s="444"/>
      <c r="K883" s="9"/>
      <c r="L883" s="9"/>
      <c r="M883" s="9"/>
      <c r="N883" s="9"/>
      <c r="O883" s="9"/>
      <c r="P883" s="9"/>
      <c r="Q883" s="9"/>
    </row>
    <row r="884" spans="1:17" s="7" customFormat="1" ht="47.25" customHeight="1">
      <c r="A884" s="413"/>
      <c r="B884" s="519"/>
      <c r="C884" s="440" t="s">
        <v>6</v>
      </c>
      <c r="D884" s="441"/>
      <c r="E884" s="476"/>
      <c r="F884" s="432"/>
      <c r="G884" s="277">
        <f>G877</f>
        <v>51</v>
      </c>
      <c r="H884" s="469"/>
      <c r="I884" s="469"/>
      <c r="J884" s="469"/>
      <c r="K884" s="9"/>
      <c r="L884" s="9"/>
      <c r="M884" s="9"/>
      <c r="N884" s="9"/>
      <c r="O884" s="9"/>
      <c r="P884" s="9"/>
      <c r="Q884" s="9"/>
    </row>
    <row r="885" spans="1:17" s="7" customFormat="1" ht="24" customHeight="1">
      <c r="A885" s="411">
        <f>A878+1</f>
        <v>319</v>
      </c>
      <c r="B885" s="437" t="s">
        <v>118</v>
      </c>
      <c r="C885" s="505" t="s">
        <v>334</v>
      </c>
      <c r="D885" s="506"/>
      <c r="E885" s="447" t="s">
        <v>216</v>
      </c>
      <c r="F885" s="430">
        <v>130</v>
      </c>
      <c r="G885" s="204" t="s">
        <v>93</v>
      </c>
      <c r="H885" s="442">
        <f>SUM(G886:G891)</f>
        <v>4957</v>
      </c>
      <c r="I885" s="442">
        <v>4711</v>
      </c>
      <c r="J885" s="442">
        <f>(H885-I885)/H885*100</f>
        <v>4.9626790397417793</v>
      </c>
      <c r="K885" s="9"/>
      <c r="L885" s="9"/>
      <c r="M885" s="9"/>
      <c r="N885" s="9"/>
      <c r="O885" s="9"/>
      <c r="P885" s="9"/>
      <c r="Q885" s="9"/>
    </row>
    <row r="886" spans="1:17" s="7" customFormat="1" ht="45.75" customHeight="1">
      <c r="A886" s="412"/>
      <c r="B886" s="439"/>
      <c r="C886" s="428" t="s">
        <v>149</v>
      </c>
      <c r="D886" s="429"/>
      <c r="E886" s="448"/>
      <c r="F886" s="431"/>
      <c r="G886" s="276">
        <f>H685</f>
        <v>1725</v>
      </c>
      <c r="H886" s="444"/>
      <c r="I886" s="444"/>
      <c r="J886" s="444"/>
      <c r="K886" s="9"/>
      <c r="L886" s="9"/>
      <c r="M886" s="9"/>
      <c r="N886" s="9"/>
      <c r="O886" s="9"/>
      <c r="P886" s="9"/>
      <c r="Q886" s="9"/>
    </row>
    <row r="887" spans="1:17" s="7" customFormat="1" ht="45.75" customHeight="1">
      <c r="A887" s="412"/>
      <c r="B887" s="439"/>
      <c r="C887" s="428" t="s">
        <v>193</v>
      </c>
      <c r="D887" s="429"/>
      <c r="E887" s="448"/>
      <c r="F887" s="431"/>
      <c r="G887" s="276">
        <v>1700</v>
      </c>
      <c r="H887" s="444"/>
      <c r="I887" s="444"/>
      <c r="J887" s="444"/>
      <c r="K887" s="9"/>
      <c r="L887" s="9"/>
      <c r="M887" s="9"/>
      <c r="N887" s="9"/>
      <c r="O887" s="9"/>
      <c r="P887" s="9"/>
      <c r="Q887" s="9"/>
    </row>
    <row r="888" spans="1:17" s="7" customFormat="1" ht="23.25" customHeight="1">
      <c r="A888" s="412"/>
      <c r="B888" s="439"/>
      <c r="C888" s="428" t="s">
        <v>196</v>
      </c>
      <c r="D888" s="429"/>
      <c r="E888" s="448"/>
      <c r="F888" s="431"/>
      <c r="G888" s="276">
        <f>H694</f>
        <v>637</v>
      </c>
      <c r="H888" s="444"/>
      <c r="I888" s="444"/>
      <c r="J888" s="444"/>
      <c r="K888" s="9"/>
      <c r="L888" s="9"/>
      <c r="M888" s="9"/>
      <c r="N888" s="9"/>
      <c r="O888" s="9"/>
      <c r="P888" s="9"/>
      <c r="Q888" s="9"/>
    </row>
    <row r="889" spans="1:17" s="7" customFormat="1" ht="23.25" customHeight="1">
      <c r="A889" s="412"/>
      <c r="B889" s="439"/>
      <c r="C889" s="428" t="s">
        <v>129</v>
      </c>
      <c r="D889" s="429"/>
      <c r="E889" s="448"/>
      <c r="F889" s="431"/>
      <c r="G889" s="276">
        <f>H703</f>
        <v>814</v>
      </c>
      <c r="H889" s="444"/>
      <c r="I889" s="444"/>
      <c r="J889" s="444"/>
      <c r="K889" s="9"/>
      <c r="L889" s="9"/>
      <c r="M889" s="9"/>
      <c r="N889" s="9"/>
      <c r="O889" s="9"/>
      <c r="P889" s="9"/>
      <c r="Q889" s="9"/>
    </row>
    <row r="890" spans="1:17" s="7" customFormat="1" ht="23.25" customHeight="1">
      <c r="A890" s="412"/>
      <c r="B890" s="439"/>
      <c r="C890" s="428" t="s">
        <v>150</v>
      </c>
      <c r="D890" s="429"/>
      <c r="E890" s="448"/>
      <c r="F890" s="431"/>
      <c r="G890" s="276">
        <f>H711*2</f>
        <v>30</v>
      </c>
      <c r="H890" s="444"/>
      <c r="I890" s="444"/>
      <c r="J890" s="444"/>
      <c r="K890" s="9"/>
      <c r="L890" s="9"/>
      <c r="M890" s="9"/>
      <c r="N890" s="9"/>
      <c r="O890" s="9"/>
      <c r="P890" s="9"/>
      <c r="Q890" s="9"/>
    </row>
    <row r="891" spans="1:17" s="7" customFormat="1" ht="51.75" customHeight="1">
      <c r="A891" s="413"/>
      <c r="B891" s="519"/>
      <c r="C891" s="440" t="s">
        <v>6</v>
      </c>
      <c r="D891" s="441"/>
      <c r="E891" s="476"/>
      <c r="F891" s="432"/>
      <c r="G891" s="277">
        <f>H714</f>
        <v>51</v>
      </c>
      <c r="H891" s="469"/>
      <c r="I891" s="469"/>
      <c r="J891" s="469"/>
      <c r="K891" s="9"/>
      <c r="L891" s="9"/>
      <c r="M891" s="9"/>
      <c r="N891" s="9"/>
      <c r="O891" s="9"/>
      <c r="P891" s="9"/>
      <c r="Q891" s="9"/>
    </row>
    <row r="892" spans="1:17" s="11" customFormat="1" ht="27" customHeight="1">
      <c r="A892" s="662" t="s">
        <v>270</v>
      </c>
      <c r="B892" s="663"/>
      <c r="C892" s="663"/>
      <c r="D892" s="663"/>
      <c r="E892" s="663"/>
      <c r="F892" s="663"/>
      <c r="G892" s="663"/>
      <c r="H892" s="664"/>
      <c r="I892" s="385"/>
      <c r="J892" s="385"/>
      <c r="K892" s="9"/>
      <c r="L892" s="21"/>
      <c r="M892" s="21"/>
      <c r="N892" s="21"/>
      <c r="O892" s="21"/>
      <c r="P892" s="21"/>
      <c r="Q892" s="21"/>
    </row>
    <row r="893" spans="1:17" s="7" customFormat="1" ht="46.5" customHeight="1">
      <c r="A893" s="175">
        <f>A885+1</f>
        <v>320</v>
      </c>
      <c r="B893" s="186" t="s">
        <v>38</v>
      </c>
      <c r="C893" s="477" t="s">
        <v>545</v>
      </c>
      <c r="D893" s="700"/>
      <c r="E893" s="453" t="s">
        <v>7</v>
      </c>
      <c r="F893" s="287">
        <v>140</v>
      </c>
      <c r="G893" s="357" t="s">
        <v>92</v>
      </c>
      <c r="H893" s="358">
        <v>1942</v>
      </c>
      <c r="I893" s="358">
        <v>1845</v>
      </c>
      <c r="J893" s="231">
        <f t="shared" ref="J893:J900" si="28">(H893-I893)/H893*100</f>
        <v>4.9948506694129762</v>
      </c>
      <c r="K893" s="9"/>
      <c r="L893" s="9"/>
      <c r="M893" s="9"/>
      <c r="N893" s="9"/>
      <c r="O893" s="9"/>
      <c r="P893" s="9"/>
      <c r="Q893" s="9"/>
    </row>
    <row r="894" spans="1:17" s="7" customFormat="1" ht="46.5" customHeight="1">
      <c r="A894" s="175">
        <f t="shared" ref="A894:A900" si="29">A893+1</f>
        <v>321</v>
      </c>
      <c r="B894" s="186" t="s">
        <v>39</v>
      </c>
      <c r="C894" s="477" t="s">
        <v>352</v>
      </c>
      <c r="D894" s="700"/>
      <c r="E894" s="454"/>
      <c r="F894" s="138">
        <v>140</v>
      </c>
      <c r="G894" s="353" t="s">
        <v>92</v>
      </c>
      <c r="H894" s="359">
        <v>1982</v>
      </c>
      <c r="I894" s="359">
        <v>1883</v>
      </c>
      <c r="J894" s="231">
        <f t="shared" si="28"/>
        <v>4.9949545913218971</v>
      </c>
      <c r="K894" s="9"/>
      <c r="L894" s="9"/>
      <c r="M894" s="9"/>
      <c r="N894" s="9"/>
      <c r="O894" s="9"/>
      <c r="P894" s="9"/>
      <c r="Q894" s="9"/>
    </row>
    <row r="895" spans="1:17" s="7" customFormat="1" ht="46.5" customHeight="1">
      <c r="A895" s="213">
        <f t="shared" si="29"/>
        <v>322</v>
      </c>
      <c r="B895" s="236" t="s">
        <v>40</v>
      </c>
      <c r="C895" s="497" t="s">
        <v>119</v>
      </c>
      <c r="D895" s="498"/>
      <c r="E895" s="454"/>
      <c r="F895" s="360">
        <v>140</v>
      </c>
      <c r="G895" s="361" t="s">
        <v>92</v>
      </c>
      <c r="H895" s="219">
        <v>1982</v>
      </c>
      <c r="I895" s="219">
        <v>1883</v>
      </c>
      <c r="J895" s="231">
        <f t="shared" si="28"/>
        <v>4.9949545913218971</v>
      </c>
      <c r="K895" s="9"/>
      <c r="L895" s="9"/>
      <c r="M895" s="9"/>
      <c r="N895" s="9"/>
      <c r="O895" s="9"/>
      <c r="P895" s="9"/>
      <c r="Q895" s="9"/>
    </row>
    <row r="896" spans="1:17" s="7" customFormat="1" ht="29.25" customHeight="1">
      <c r="A896" s="181">
        <f t="shared" si="29"/>
        <v>323</v>
      </c>
      <c r="B896" s="273" t="s">
        <v>41</v>
      </c>
      <c r="C896" s="612" t="s">
        <v>546</v>
      </c>
      <c r="D896" s="613"/>
      <c r="E896" s="454"/>
      <c r="F896" s="152">
        <v>58</v>
      </c>
      <c r="G896" s="357" t="s">
        <v>92</v>
      </c>
      <c r="H896" s="221">
        <v>685</v>
      </c>
      <c r="I896" s="221">
        <v>651</v>
      </c>
      <c r="J896" s="231">
        <f t="shared" si="28"/>
        <v>4.9635036496350367</v>
      </c>
      <c r="K896" s="9"/>
      <c r="L896" s="9"/>
      <c r="M896" s="9"/>
      <c r="N896" s="9"/>
      <c r="O896" s="9"/>
      <c r="P896" s="9"/>
      <c r="Q896" s="9"/>
    </row>
    <row r="897" spans="1:18" s="7" customFormat="1" ht="29.25" customHeight="1">
      <c r="A897" s="179">
        <f t="shared" si="29"/>
        <v>324</v>
      </c>
      <c r="B897" s="188" t="s">
        <v>42</v>
      </c>
      <c r="C897" s="488" t="s">
        <v>416</v>
      </c>
      <c r="D897" s="693"/>
      <c r="E897" s="454"/>
      <c r="F897" s="302">
        <v>140</v>
      </c>
      <c r="G897" s="353" t="s">
        <v>122</v>
      </c>
      <c r="H897" s="359">
        <v>949</v>
      </c>
      <c r="I897" s="359">
        <v>902</v>
      </c>
      <c r="J897" s="231">
        <f t="shared" si="28"/>
        <v>4.9525816649104319</v>
      </c>
      <c r="K897" s="9"/>
      <c r="L897" s="9"/>
      <c r="M897" s="9"/>
      <c r="N897" s="9"/>
      <c r="O897" s="9"/>
      <c r="P897" s="9"/>
      <c r="Q897" s="9"/>
    </row>
    <row r="898" spans="1:18" s="7" customFormat="1" ht="51.75" customHeight="1">
      <c r="A898" s="349">
        <f t="shared" si="29"/>
        <v>325</v>
      </c>
      <c r="B898" s="350" t="s">
        <v>658</v>
      </c>
      <c r="C898" s="440" t="s">
        <v>1010</v>
      </c>
      <c r="D898" s="441"/>
      <c r="E898" s="455"/>
      <c r="F898" s="139">
        <v>140</v>
      </c>
      <c r="G898" s="362" t="s">
        <v>122</v>
      </c>
      <c r="H898" s="219">
        <v>949</v>
      </c>
      <c r="I898" s="219">
        <v>902</v>
      </c>
      <c r="J898" s="231">
        <f t="shared" si="28"/>
        <v>4.9525816649104319</v>
      </c>
      <c r="K898" s="9"/>
      <c r="L898" s="9"/>
      <c r="M898" s="9"/>
      <c r="N898" s="9"/>
      <c r="O898" s="9"/>
      <c r="P898" s="9"/>
      <c r="Q898" s="9"/>
    </row>
    <row r="899" spans="1:18" s="7" customFormat="1" ht="23.25" customHeight="1">
      <c r="A899" s="181">
        <f t="shared" si="29"/>
        <v>326</v>
      </c>
      <c r="B899" s="273" t="s">
        <v>659</v>
      </c>
      <c r="C899" s="612" t="s">
        <v>3</v>
      </c>
      <c r="D899" s="613"/>
      <c r="E899" s="104" t="s">
        <v>422</v>
      </c>
      <c r="F899" s="287">
        <v>58</v>
      </c>
      <c r="G899" s="357" t="s">
        <v>92</v>
      </c>
      <c r="H899" s="221">
        <v>16.5</v>
      </c>
      <c r="I899" s="221">
        <v>15.5</v>
      </c>
      <c r="J899" s="231">
        <f t="shared" si="28"/>
        <v>6.0606060606060606</v>
      </c>
      <c r="K899" s="9"/>
      <c r="L899" s="9"/>
      <c r="M899" s="9"/>
      <c r="N899" s="9"/>
      <c r="O899" s="9"/>
      <c r="P899" s="9"/>
      <c r="Q899" s="9"/>
    </row>
    <row r="900" spans="1:18" s="7" customFormat="1" ht="51" customHeight="1">
      <c r="A900" s="351">
        <f t="shared" si="29"/>
        <v>327</v>
      </c>
      <c r="B900" s="352" t="s">
        <v>660</v>
      </c>
      <c r="C900" s="530" t="s">
        <v>731</v>
      </c>
      <c r="D900" s="695"/>
      <c r="E900" s="93" t="s">
        <v>423</v>
      </c>
      <c r="F900" s="139"/>
      <c r="G900" s="355" t="s">
        <v>93</v>
      </c>
      <c r="H900" s="223">
        <v>235</v>
      </c>
      <c r="I900" s="223">
        <v>223</v>
      </c>
      <c r="J900" s="231">
        <f t="shared" si="28"/>
        <v>5.1063829787234036</v>
      </c>
      <c r="K900" s="9"/>
      <c r="L900" s="9"/>
      <c r="M900" s="9"/>
      <c r="N900" s="9"/>
      <c r="O900" s="9"/>
      <c r="P900" s="9"/>
      <c r="Q900" s="9"/>
    </row>
    <row r="901" spans="1:18" s="11" customFormat="1" ht="22.5" customHeight="1">
      <c r="A901" s="623" t="s">
        <v>146</v>
      </c>
      <c r="B901" s="624"/>
      <c r="C901" s="624"/>
      <c r="D901" s="624"/>
      <c r="E901" s="624"/>
      <c r="F901" s="624"/>
      <c r="G901" s="624"/>
      <c r="H901" s="625"/>
      <c r="I901" s="390"/>
      <c r="J901" s="390"/>
      <c r="K901" s="9"/>
      <c r="L901" s="21"/>
      <c r="M901" s="21"/>
      <c r="N901" s="21"/>
      <c r="O901" s="21"/>
      <c r="P901" s="21"/>
      <c r="Q901" s="21"/>
    </row>
    <row r="902" spans="1:18" s="7" customFormat="1" ht="47.25" customHeight="1">
      <c r="A902" s="630">
        <f>A900+1</f>
        <v>328</v>
      </c>
      <c r="B902" s="571" t="s">
        <v>661</v>
      </c>
      <c r="C902" s="696" t="s">
        <v>1005</v>
      </c>
      <c r="D902" s="697"/>
      <c r="E902" s="447" t="s">
        <v>214</v>
      </c>
      <c r="F902" s="689" t="s">
        <v>93</v>
      </c>
      <c r="G902" s="690"/>
      <c r="H902" s="691"/>
      <c r="I902" s="391"/>
      <c r="J902" s="391"/>
      <c r="K902" s="9"/>
      <c r="L902" s="9"/>
      <c r="M902" s="9"/>
      <c r="N902" s="9"/>
      <c r="O902" s="9"/>
      <c r="P902" s="9"/>
      <c r="Q902" s="9"/>
      <c r="R902" s="9"/>
    </row>
    <row r="903" spans="1:18" s="7" customFormat="1" ht="46.5" customHeight="1">
      <c r="A903" s="630"/>
      <c r="B903" s="571"/>
      <c r="C903" s="610" t="s">
        <v>424</v>
      </c>
      <c r="D903" s="611"/>
      <c r="E903" s="448"/>
      <c r="F903" s="430">
        <v>140</v>
      </c>
      <c r="G903" s="353">
        <f>H894</f>
        <v>1982</v>
      </c>
      <c r="H903" s="425">
        <f>SUM(G903:G907)</f>
        <v>5141</v>
      </c>
      <c r="I903" s="425">
        <v>4884</v>
      </c>
      <c r="J903" s="784">
        <f>(H903-I903)/H903*100</f>
        <v>4.9990274265707058</v>
      </c>
      <c r="K903" s="9"/>
      <c r="L903" s="9"/>
      <c r="M903" s="9"/>
      <c r="N903" s="9"/>
      <c r="O903" s="9"/>
      <c r="P903" s="9"/>
      <c r="Q903" s="9"/>
      <c r="R903" s="9"/>
    </row>
    <row r="904" spans="1:18" s="7" customFormat="1" ht="46.5" customHeight="1">
      <c r="A904" s="630"/>
      <c r="B904" s="571"/>
      <c r="C904" s="687" t="s">
        <v>547</v>
      </c>
      <c r="D904" s="694"/>
      <c r="E904" s="448"/>
      <c r="F904" s="431"/>
      <c r="G904" s="354">
        <f>H893</f>
        <v>1942</v>
      </c>
      <c r="H904" s="426"/>
      <c r="I904" s="426"/>
      <c r="J904" s="785"/>
      <c r="K904" s="9"/>
      <c r="L904" s="9"/>
      <c r="M904" s="9"/>
      <c r="N904" s="9"/>
      <c r="O904" s="9"/>
      <c r="P904" s="9"/>
      <c r="Q904" s="9"/>
      <c r="R904" s="9"/>
    </row>
    <row r="905" spans="1:18" s="7" customFormat="1" ht="24" customHeight="1">
      <c r="A905" s="630"/>
      <c r="B905" s="571"/>
      <c r="C905" s="405" t="s">
        <v>425</v>
      </c>
      <c r="D905" s="406"/>
      <c r="E905" s="448"/>
      <c r="F905" s="431"/>
      <c r="G905" s="354">
        <f>H897</f>
        <v>949</v>
      </c>
      <c r="H905" s="426"/>
      <c r="I905" s="426"/>
      <c r="J905" s="785"/>
      <c r="K905" s="9"/>
      <c r="L905" s="9"/>
      <c r="M905" s="9"/>
      <c r="N905" s="9"/>
      <c r="O905" s="9"/>
      <c r="P905" s="9"/>
      <c r="Q905" s="9"/>
      <c r="R905" s="9"/>
    </row>
    <row r="906" spans="1:18" s="7" customFormat="1" ht="24" customHeight="1">
      <c r="A906" s="630"/>
      <c r="B906" s="571"/>
      <c r="C906" s="405" t="s">
        <v>22</v>
      </c>
      <c r="D906" s="406"/>
      <c r="E906" s="448"/>
      <c r="F906" s="431"/>
      <c r="G906" s="354">
        <f>H899*2</f>
        <v>33</v>
      </c>
      <c r="H906" s="426"/>
      <c r="I906" s="426"/>
      <c r="J906" s="785"/>
      <c r="K906" s="9"/>
      <c r="L906" s="9"/>
      <c r="M906" s="9"/>
      <c r="N906" s="9"/>
      <c r="O906" s="9"/>
      <c r="P906" s="9"/>
      <c r="Q906" s="9"/>
      <c r="R906" s="9"/>
    </row>
    <row r="907" spans="1:18" s="7" customFormat="1" ht="53.25" customHeight="1">
      <c r="A907" s="630"/>
      <c r="B907" s="571"/>
      <c r="C907" s="685" t="s">
        <v>732</v>
      </c>
      <c r="D907" s="686"/>
      <c r="E907" s="476"/>
      <c r="F907" s="432"/>
      <c r="G907" s="355">
        <f>H900</f>
        <v>235</v>
      </c>
      <c r="H907" s="427"/>
      <c r="I907" s="427"/>
      <c r="J907" s="786"/>
      <c r="K907" s="9"/>
      <c r="L907" s="9"/>
      <c r="M907" s="9"/>
      <c r="N907" s="9"/>
      <c r="O907" s="9"/>
      <c r="P907" s="9"/>
      <c r="Q907" s="9"/>
      <c r="R907" s="9"/>
    </row>
    <row r="908" spans="1:18" s="7" customFormat="1" ht="60" customHeight="1">
      <c r="A908" s="449" t="s">
        <v>100</v>
      </c>
      <c r="B908" s="449"/>
      <c r="C908" s="449"/>
      <c r="D908" s="449"/>
      <c r="E908" s="449"/>
      <c r="F908" s="449"/>
      <c r="G908" s="449"/>
      <c r="H908" s="449"/>
      <c r="I908" s="78"/>
      <c r="J908" s="78"/>
      <c r="K908" s="9"/>
      <c r="L908" s="9"/>
      <c r="M908" s="9"/>
      <c r="N908" s="9"/>
      <c r="O908" s="9"/>
      <c r="P908" s="9"/>
      <c r="Q908" s="9"/>
    </row>
    <row r="909" spans="1:18" s="7" customFormat="1" ht="27.75" customHeight="1">
      <c r="A909" s="630">
        <f>A902+1</f>
        <v>329</v>
      </c>
      <c r="B909" s="571" t="s">
        <v>662</v>
      </c>
      <c r="C909" s="683" t="s">
        <v>1006</v>
      </c>
      <c r="D909" s="698"/>
      <c r="E909" s="447" t="s">
        <v>214</v>
      </c>
      <c r="F909" s="689" t="s">
        <v>93</v>
      </c>
      <c r="G909" s="690"/>
      <c r="H909" s="691"/>
      <c r="I909" s="391"/>
      <c r="J909" s="391"/>
      <c r="K909" s="9"/>
      <c r="L909" s="9"/>
      <c r="M909" s="9"/>
      <c r="N909" s="9"/>
      <c r="O909" s="9"/>
      <c r="P909" s="9"/>
      <c r="Q909" s="9"/>
    </row>
    <row r="910" spans="1:18" s="7" customFormat="1" ht="46.5" customHeight="1">
      <c r="A910" s="630"/>
      <c r="B910" s="571"/>
      <c r="C910" s="610" t="s">
        <v>424</v>
      </c>
      <c r="D910" s="611"/>
      <c r="E910" s="448"/>
      <c r="F910" s="430">
        <v>140</v>
      </c>
      <c r="G910" s="353">
        <f>H894</f>
        <v>1982</v>
      </c>
      <c r="H910" s="425">
        <f>SUM(G910:G915)</f>
        <v>5826</v>
      </c>
      <c r="I910" s="425">
        <v>5535</v>
      </c>
      <c r="J910" s="425">
        <f>(H910-I910)/H910*100</f>
        <v>4.9948506694129762</v>
      </c>
      <c r="K910" s="9"/>
      <c r="L910" s="9"/>
      <c r="M910" s="9"/>
      <c r="N910" s="9"/>
      <c r="O910" s="9"/>
      <c r="P910" s="9"/>
      <c r="Q910" s="9"/>
    </row>
    <row r="911" spans="1:18" s="7" customFormat="1" ht="46.5" customHeight="1">
      <c r="A911" s="630"/>
      <c r="B911" s="571"/>
      <c r="C911" s="687" t="s">
        <v>547</v>
      </c>
      <c r="D911" s="694"/>
      <c r="E911" s="448"/>
      <c r="F911" s="431"/>
      <c r="G911" s="354">
        <f>H893</f>
        <v>1942</v>
      </c>
      <c r="H911" s="426"/>
      <c r="I911" s="426"/>
      <c r="J911" s="426"/>
      <c r="K911" s="9"/>
      <c r="L911" s="9"/>
      <c r="M911" s="9"/>
      <c r="N911" s="9"/>
      <c r="O911" s="9"/>
      <c r="P911" s="9"/>
      <c r="Q911" s="9"/>
    </row>
    <row r="912" spans="1:18" s="7" customFormat="1" ht="24.75" customHeight="1">
      <c r="A912" s="630"/>
      <c r="B912" s="571"/>
      <c r="C912" s="405" t="s">
        <v>548</v>
      </c>
      <c r="D912" s="406"/>
      <c r="E912" s="448"/>
      <c r="F912" s="431"/>
      <c r="G912" s="354">
        <f>H896</f>
        <v>685</v>
      </c>
      <c r="H912" s="426"/>
      <c r="I912" s="426"/>
      <c r="J912" s="426"/>
      <c r="K912" s="9"/>
      <c r="L912" s="9"/>
      <c r="M912" s="9"/>
      <c r="N912" s="9"/>
      <c r="O912" s="9"/>
      <c r="P912" s="9"/>
      <c r="Q912" s="9"/>
    </row>
    <row r="913" spans="1:18" s="7" customFormat="1" ht="24.75" customHeight="1">
      <c r="A913" s="630"/>
      <c r="B913" s="571"/>
      <c r="C913" s="405" t="s">
        <v>425</v>
      </c>
      <c r="D913" s="406"/>
      <c r="E913" s="448"/>
      <c r="F913" s="431"/>
      <c r="G913" s="354">
        <f>H897</f>
        <v>949</v>
      </c>
      <c r="H913" s="426"/>
      <c r="I913" s="426"/>
      <c r="J913" s="426"/>
      <c r="K913" s="9"/>
      <c r="L913" s="9"/>
      <c r="M913" s="9"/>
      <c r="N913" s="9"/>
      <c r="O913" s="9"/>
      <c r="P913" s="9"/>
      <c r="Q913" s="9"/>
    </row>
    <row r="914" spans="1:18" s="7" customFormat="1" ht="24.75" customHeight="1">
      <c r="A914" s="630"/>
      <c r="B914" s="571"/>
      <c r="C914" s="405" t="s">
        <v>22</v>
      </c>
      <c r="D914" s="406"/>
      <c r="E914" s="448"/>
      <c r="F914" s="431"/>
      <c r="G914" s="354">
        <f>H899*2</f>
        <v>33</v>
      </c>
      <c r="H914" s="426"/>
      <c r="I914" s="426"/>
      <c r="J914" s="426"/>
      <c r="K914" s="9"/>
      <c r="L914" s="9"/>
      <c r="M914" s="9"/>
      <c r="N914" s="9"/>
      <c r="O914" s="9"/>
      <c r="P914" s="9"/>
      <c r="Q914" s="9"/>
    </row>
    <row r="915" spans="1:18" s="7" customFormat="1" ht="47.25" customHeight="1">
      <c r="A915" s="630"/>
      <c r="B915" s="571"/>
      <c r="C915" s="685" t="s">
        <v>732</v>
      </c>
      <c r="D915" s="686"/>
      <c r="E915" s="476"/>
      <c r="F915" s="432"/>
      <c r="G915" s="355">
        <f>H900</f>
        <v>235</v>
      </c>
      <c r="H915" s="427"/>
      <c r="I915" s="427"/>
      <c r="J915" s="427"/>
      <c r="K915" s="9"/>
      <c r="L915" s="9"/>
      <c r="M915" s="9"/>
      <c r="N915" s="9"/>
      <c r="O915" s="9"/>
      <c r="P915" s="9"/>
      <c r="Q915" s="9"/>
    </row>
    <row r="916" spans="1:18" s="7" customFormat="1" ht="49.5" customHeight="1">
      <c r="A916" s="630">
        <f>A909+1</f>
        <v>330</v>
      </c>
      <c r="B916" s="571" t="s">
        <v>663</v>
      </c>
      <c r="C916" s="696" t="s">
        <v>1007</v>
      </c>
      <c r="D916" s="697"/>
      <c r="E916" s="447" t="s">
        <v>215</v>
      </c>
      <c r="F916" s="689" t="s">
        <v>93</v>
      </c>
      <c r="G916" s="690"/>
      <c r="H916" s="691"/>
      <c r="I916" s="391"/>
      <c r="J916" s="391"/>
      <c r="K916" s="9"/>
      <c r="L916" s="9"/>
      <c r="M916" s="9"/>
      <c r="N916" s="9"/>
      <c r="O916" s="9"/>
      <c r="P916" s="9"/>
      <c r="Q916" s="9"/>
      <c r="R916" s="9"/>
    </row>
    <row r="917" spans="1:18" s="7" customFormat="1" ht="44.25" customHeight="1">
      <c r="A917" s="630"/>
      <c r="B917" s="571"/>
      <c r="C917" s="610" t="s">
        <v>156</v>
      </c>
      <c r="D917" s="611"/>
      <c r="E917" s="448"/>
      <c r="F917" s="431">
        <v>140</v>
      </c>
      <c r="G917" s="356">
        <f>H895</f>
        <v>1982</v>
      </c>
      <c r="H917" s="628">
        <f>SUM(G917:G921)</f>
        <v>5141</v>
      </c>
      <c r="I917" s="628">
        <v>4884</v>
      </c>
      <c r="J917" s="425">
        <f>(H917-I917)/H917*100</f>
        <v>4.9990274265707058</v>
      </c>
      <c r="K917" s="9"/>
      <c r="L917" s="9"/>
      <c r="M917" s="9"/>
      <c r="N917" s="9"/>
      <c r="O917" s="9"/>
      <c r="P917" s="9"/>
      <c r="Q917" s="9"/>
      <c r="R917" s="9"/>
    </row>
    <row r="918" spans="1:18" s="7" customFormat="1" ht="44.25" customHeight="1">
      <c r="A918" s="630"/>
      <c r="B918" s="571"/>
      <c r="C918" s="687" t="s">
        <v>549</v>
      </c>
      <c r="D918" s="688"/>
      <c r="E918" s="448"/>
      <c r="F918" s="431"/>
      <c r="G918" s="353">
        <f>H893</f>
        <v>1942</v>
      </c>
      <c r="H918" s="628"/>
      <c r="I918" s="628"/>
      <c r="J918" s="426"/>
      <c r="K918" s="9"/>
      <c r="L918" s="9"/>
      <c r="M918" s="9"/>
      <c r="N918" s="9"/>
      <c r="O918" s="9"/>
      <c r="P918" s="9"/>
      <c r="Q918" s="9"/>
      <c r="R918" s="9"/>
    </row>
    <row r="919" spans="1:18" s="7" customFormat="1" ht="22.5" customHeight="1">
      <c r="A919" s="630"/>
      <c r="B919" s="571"/>
      <c r="C919" s="631" t="s">
        <v>157</v>
      </c>
      <c r="D919" s="692"/>
      <c r="E919" s="448"/>
      <c r="F919" s="431"/>
      <c r="G919" s="354">
        <f>G913</f>
        <v>949</v>
      </c>
      <c r="H919" s="628"/>
      <c r="I919" s="628"/>
      <c r="J919" s="426"/>
      <c r="K919" s="9"/>
      <c r="L919" s="9"/>
      <c r="M919" s="9"/>
      <c r="N919" s="9"/>
      <c r="O919" s="9"/>
      <c r="P919" s="9"/>
      <c r="Q919" s="9"/>
      <c r="R919" s="9"/>
    </row>
    <row r="920" spans="1:18" s="7" customFormat="1" ht="22.5" customHeight="1">
      <c r="A920" s="630"/>
      <c r="B920" s="571"/>
      <c r="C920" s="405" t="s">
        <v>22</v>
      </c>
      <c r="D920" s="699"/>
      <c r="E920" s="448"/>
      <c r="F920" s="431"/>
      <c r="G920" s="354">
        <f>G914</f>
        <v>33</v>
      </c>
      <c r="H920" s="628"/>
      <c r="I920" s="628"/>
      <c r="J920" s="426"/>
      <c r="K920" s="9"/>
      <c r="L920" s="9"/>
      <c r="M920" s="9"/>
      <c r="N920" s="9"/>
      <c r="O920" s="9"/>
      <c r="P920" s="9"/>
      <c r="Q920" s="9"/>
      <c r="R920" s="9"/>
    </row>
    <row r="921" spans="1:18" s="7" customFormat="1" ht="54.75" customHeight="1">
      <c r="A921" s="630"/>
      <c r="B921" s="571"/>
      <c r="C921" s="685" t="s">
        <v>732</v>
      </c>
      <c r="D921" s="686"/>
      <c r="E921" s="476"/>
      <c r="F921" s="432"/>
      <c r="G921" s="355">
        <f>G915</f>
        <v>235</v>
      </c>
      <c r="H921" s="629"/>
      <c r="I921" s="629"/>
      <c r="J921" s="427"/>
      <c r="K921" s="9"/>
      <c r="L921" s="9"/>
      <c r="M921" s="9"/>
      <c r="N921" s="9"/>
      <c r="O921" s="9"/>
      <c r="P921" s="9"/>
      <c r="Q921" s="9"/>
      <c r="R921" s="9"/>
    </row>
    <row r="922" spans="1:18" s="7" customFormat="1" ht="36.75" customHeight="1">
      <c r="A922" s="630">
        <f>A916+1</f>
        <v>331</v>
      </c>
      <c r="B922" s="571" t="s">
        <v>664</v>
      </c>
      <c r="C922" s="683" t="s">
        <v>1008</v>
      </c>
      <c r="D922" s="684"/>
      <c r="E922" s="448" t="s">
        <v>215</v>
      </c>
      <c r="F922" s="689" t="s">
        <v>93</v>
      </c>
      <c r="G922" s="690"/>
      <c r="H922" s="691"/>
      <c r="I922" s="391"/>
      <c r="J922" s="391"/>
      <c r="K922" s="9"/>
      <c r="L922" s="9"/>
      <c r="M922" s="9"/>
      <c r="N922" s="9"/>
      <c r="O922" s="9"/>
      <c r="P922" s="9"/>
      <c r="Q922" s="9"/>
    </row>
    <row r="923" spans="1:18" s="7" customFormat="1" ht="45" customHeight="1">
      <c r="A923" s="630"/>
      <c r="B923" s="571"/>
      <c r="C923" s="610" t="s">
        <v>156</v>
      </c>
      <c r="D923" s="611"/>
      <c r="E923" s="448"/>
      <c r="F923" s="430">
        <v>140</v>
      </c>
      <c r="G923" s="356">
        <f>H895</f>
        <v>1982</v>
      </c>
      <c r="H923" s="425">
        <f>H893+H895+H896+H897+H899*2+H900</f>
        <v>5826</v>
      </c>
      <c r="I923" s="425">
        <v>5535</v>
      </c>
      <c r="J923" s="425">
        <f>(H923-I923)/H923*100</f>
        <v>4.9948506694129762</v>
      </c>
      <c r="K923" s="9"/>
      <c r="L923" s="9"/>
      <c r="M923" s="9"/>
      <c r="N923" s="9"/>
      <c r="O923" s="9"/>
      <c r="P923" s="9"/>
      <c r="Q923" s="9"/>
    </row>
    <row r="924" spans="1:18" s="7" customFormat="1" ht="45" customHeight="1">
      <c r="A924" s="630"/>
      <c r="B924" s="571"/>
      <c r="C924" s="687" t="s">
        <v>549</v>
      </c>
      <c r="D924" s="688"/>
      <c r="E924" s="448"/>
      <c r="F924" s="431"/>
      <c r="G924" s="353">
        <f>H893</f>
        <v>1942</v>
      </c>
      <c r="H924" s="426"/>
      <c r="I924" s="426"/>
      <c r="J924" s="426"/>
      <c r="K924" s="9"/>
      <c r="L924" s="9"/>
      <c r="M924" s="9"/>
      <c r="N924" s="9"/>
      <c r="O924" s="9"/>
      <c r="P924" s="9"/>
      <c r="Q924" s="9"/>
    </row>
    <row r="925" spans="1:18" s="7" customFormat="1" ht="25.5" customHeight="1">
      <c r="A925" s="630"/>
      <c r="B925" s="571"/>
      <c r="C925" s="405" t="s">
        <v>550</v>
      </c>
      <c r="D925" s="406"/>
      <c r="E925" s="448"/>
      <c r="F925" s="431"/>
      <c r="G925" s="354">
        <f>H896</f>
        <v>685</v>
      </c>
      <c r="H925" s="426"/>
      <c r="I925" s="426"/>
      <c r="J925" s="426"/>
      <c r="K925" s="9"/>
      <c r="L925" s="9"/>
      <c r="M925" s="9"/>
      <c r="N925" s="9"/>
      <c r="O925" s="9"/>
      <c r="P925" s="9"/>
      <c r="Q925" s="9"/>
    </row>
    <row r="926" spans="1:18" s="7" customFormat="1" ht="25.5" customHeight="1">
      <c r="A926" s="630"/>
      <c r="B926" s="571"/>
      <c r="C926" s="631" t="s">
        <v>157</v>
      </c>
      <c r="D926" s="632"/>
      <c r="E926" s="448"/>
      <c r="F926" s="431"/>
      <c r="G926" s="354">
        <f>H897</f>
        <v>949</v>
      </c>
      <c r="H926" s="426"/>
      <c r="I926" s="426"/>
      <c r="J926" s="426"/>
      <c r="K926" s="9"/>
      <c r="L926" s="9"/>
      <c r="M926" s="9"/>
      <c r="N926" s="9"/>
      <c r="O926" s="9"/>
      <c r="P926" s="9"/>
      <c r="Q926" s="9"/>
    </row>
    <row r="927" spans="1:18" s="7" customFormat="1" ht="25.5" customHeight="1">
      <c r="A927" s="630"/>
      <c r="B927" s="571"/>
      <c r="C927" s="405" t="s">
        <v>22</v>
      </c>
      <c r="D927" s="406"/>
      <c r="E927" s="448"/>
      <c r="F927" s="431"/>
      <c r="G927" s="354">
        <f>H899*2</f>
        <v>33</v>
      </c>
      <c r="H927" s="426"/>
      <c r="I927" s="426"/>
      <c r="J927" s="426"/>
      <c r="K927" s="9"/>
      <c r="L927" s="9"/>
      <c r="M927" s="9"/>
      <c r="N927" s="9"/>
      <c r="O927" s="9"/>
      <c r="P927" s="9"/>
      <c r="Q927" s="9"/>
    </row>
    <row r="928" spans="1:18" s="7" customFormat="1" ht="50.25" customHeight="1">
      <c r="A928" s="630"/>
      <c r="B928" s="571"/>
      <c r="C928" s="685" t="s">
        <v>732</v>
      </c>
      <c r="D928" s="686"/>
      <c r="E928" s="476"/>
      <c r="F928" s="432"/>
      <c r="G928" s="355">
        <f>H900</f>
        <v>235</v>
      </c>
      <c r="H928" s="427"/>
      <c r="I928" s="427"/>
      <c r="J928" s="427"/>
      <c r="K928" s="9"/>
      <c r="L928" s="9"/>
      <c r="M928" s="9"/>
      <c r="N928" s="9"/>
      <c r="O928" s="9"/>
      <c r="P928" s="9"/>
      <c r="Q928" s="9"/>
    </row>
    <row r="929" spans="1:17" s="11" customFormat="1" ht="23.25" customHeight="1">
      <c r="A929" s="623" t="s">
        <v>57</v>
      </c>
      <c r="B929" s="624"/>
      <c r="C929" s="624"/>
      <c r="D929" s="624"/>
      <c r="E929" s="624"/>
      <c r="F929" s="624"/>
      <c r="G929" s="624"/>
      <c r="H929" s="625"/>
      <c r="I929" s="390"/>
      <c r="J929" s="390"/>
      <c r="K929" s="9"/>
      <c r="L929" s="21"/>
      <c r="M929" s="21"/>
      <c r="N929" s="21"/>
      <c r="O929" s="21"/>
      <c r="P929" s="21"/>
      <c r="Q929" s="21"/>
    </row>
    <row r="930" spans="1:17" s="7" customFormat="1" ht="61.5" customHeight="1">
      <c r="A930" s="226">
        <f>A922+1</f>
        <v>332</v>
      </c>
      <c r="B930" s="166" t="s">
        <v>665</v>
      </c>
      <c r="C930" s="606" t="s">
        <v>436</v>
      </c>
      <c r="D930" s="606"/>
      <c r="E930" s="419" t="s">
        <v>434</v>
      </c>
      <c r="F930" s="302">
        <v>145</v>
      </c>
      <c r="G930" s="356" t="s">
        <v>92</v>
      </c>
      <c r="H930" s="216">
        <v>2853</v>
      </c>
      <c r="I930" s="216">
        <v>2711</v>
      </c>
      <c r="J930" s="231">
        <f t="shared" ref="J930:J944" si="30">(H930-I930)/H930*100</f>
        <v>4.9772169645986679</v>
      </c>
      <c r="K930" s="9"/>
      <c r="L930" s="9"/>
      <c r="M930" s="9"/>
      <c r="N930" s="9"/>
      <c r="O930" s="9"/>
      <c r="P930" s="9"/>
      <c r="Q930" s="9"/>
    </row>
    <row r="931" spans="1:17" s="7" customFormat="1" ht="61.5" customHeight="1">
      <c r="A931" s="232">
        <f t="shared" ref="A931:A940" si="31">A930+1</f>
        <v>333</v>
      </c>
      <c r="B931" s="167" t="s">
        <v>666</v>
      </c>
      <c r="C931" s="626" t="s">
        <v>437</v>
      </c>
      <c r="D931" s="626"/>
      <c r="E931" s="615"/>
      <c r="F931" s="261">
        <v>145</v>
      </c>
      <c r="G931" s="354" t="s">
        <v>92</v>
      </c>
      <c r="H931" s="218">
        <v>2957</v>
      </c>
      <c r="I931" s="218">
        <v>2810</v>
      </c>
      <c r="J931" s="231">
        <f t="shared" si="30"/>
        <v>4.9712546499830905</v>
      </c>
      <c r="K931" s="9"/>
      <c r="L931" s="9"/>
      <c r="M931" s="9"/>
      <c r="N931" s="9"/>
      <c r="O931" s="9"/>
      <c r="P931" s="9"/>
      <c r="Q931" s="9"/>
    </row>
    <row r="932" spans="1:17" s="7" customFormat="1" ht="61.5" customHeight="1">
      <c r="A932" s="227">
        <f>A931+1</f>
        <v>334</v>
      </c>
      <c r="B932" s="164" t="s">
        <v>667</v>
      </c>
      <c r="C932" s="682" t="s">
        <v>860</v>
      </c>
      <c r="D932" s="682"/>
      <c r="E932" s="420" t="s">
        <v>435</v>
      </c>
      <c r="F932" s="138">
        <v>150</v>
      </c>
      <c r="G932" s="353" t="s">
        <v>92</v>
      </c>
      <c r="H932" s="359">
        <v>2853</v>
      </c>
      <c r="I932" s="359">
        <v>2711</v>
      </c>
      <c r="J932" s="231">
        <f t="shared" si="30"/>
        <v>4.9772169645986679</v>
      </c>
      <c r="K932" s="9"/>
      <c r="L932" s="9"/>
      <c r="M932" s="9"/>
      <c r="N932" s="9"/>
      <c r="O932" s="9"/>
      <c r="P932" s="9"/>
      <c r="Q932" s="9"/>
    </row>
    <row r="933" spans="1:17" s="7" customFormat="1" ht="61.5" customHeight="1">
      <c r="A933" s="237">
        <f>A932+1</f>
        <v>335</v>
      </c>
      <c r="B933" s="214" t="s">
        <v>668</v>
      </c>
      <c r="C933" s="627" t="s">
        <v>858</v>
      </c>
      <c r="D933" s="627"/>
      <c r="E933" s="421"/>
      <c r="F933" s="360">
        <v>150</v>
      </c>
      <c r="G933" s="361" t="s">
        <v>92</v>
      </c>
      <c r="H933" s="219">
        <v>2957</v>
      </c>
      <c r="I933" s="219">
        <v>2810</v>
      </c>
      <c r="J933" s="231">
        <f t="shared" si="30"/>
        <v>4.9712546499830905</v>
      </c>
      <c r="K933" s="9"/>
      <c r="L933" s="9"/>
      <c r="M933" s="9"/>
      <c r="N933" s="9"/>
      <c r="O933" s="9"/>
      <c r="P933" s="9"/>
      <c r="Q933" s="9"/>
    </row>
    <row r="934" spans="1:17" s="7" customFormat="1" ht="61.5" customHeight="1">
      <c r="A934" s="226">
        <f t="shared" si="31"/>
        <v>336</v>
      </c>
      <c r="B934" s="166" t="s">
        <v>669</v>
      </c>
      <c r="C934" s="606" t="s">
        <v>440</v>
      </c>
      <c r="D934" s="606"/>
      <c r="E934" s="419" t="s">
        <v>434</v>
      </c>
      <c r="F934" s="215">
        <v>145</v>
      </c>
      <c r="G934" s="356" t="s">
        <v>92</v>
      </c>
      <c r="H934" s="216">
        <v>2625</v>
      </c>
      <c r="I934" s="216">
        <v>2495</v>
      </c>
      <c r="J934" s="231">
        <f t="shared" si="30"/>
        <v>4.9523809523809526</v>
      </c>
      <c r="K934" s="9"/>
      <c r="L934" s="9"/>
      <c r="M934" s="9"/>
      <c r="N934" s="9"/>
      <c r="O934" s="9"/>
      <c r="P934" s="9"/>
      <c r="Q934" s="9"/>
    </row>
    <row r="935" spans="1:17" s="7" customFormat="1" ht="61.5" customHeight="1">
      <c r="A935" s="232">
        <f t="shared" si="31"/>
        <v>337</v>
      </c>
      <c r="B935" s="167" t="s">
        <v>670</v>
      </c>
      <c r="C935" s="626" t="s">
        <v>441</v>
      </c>
      <c r="D935" s="626"/>
      <c r="E935" s="615"/>
      <c r="F935" s="261">
        <v>145</v>
      </c>
      <c r="G935" s="354" t="s">
        <v>92</v>
      </c>
      <c r="H935" s="218">
        <v>2625</v>
      </c>
      <c r="I935" s="218">
        <v>2495</v>
      </c>
      <c r="J935" s="231">
        <f t="shared" si="30"/>
        <v>4.9523809523809526</v>
      </c>
      <c r="K935" s="9"/>
      <c r="L935" s="9"/>
      <c r="M935" s="9"/>
      <c r="N935" s="9"/>
      <c r="O935" s="9"/>
      <c r="P935" s="9"/>
      <c r="Q935" s="9"/>
    </row>
    <row r="936" spans="1:17" s="7" customFormat="1" ht="61.5" customHeight="1">
      <c r="A936" s="232">
        <f t="shared" si="31"/>
        <v>338</v>
      </c>
      <c r="B936" s="167" t="s">
        <v>671</v>
      </c>
      <c r="C936" s="626" t="s">
        <v>859</v>
      </c>
      <c r="D936" s="626"/>
      <c r="E936" s="787" t="s">
        <v>435</v>
      </c>
      <c r="F936" s="217">
        <v>150</v>
      </c>
      <c r="G936" s="354" t="s">
        <v>92</v>
      </c>
      <c r="H936" s="218">
        <v>2625</v>
      </c>
      <c r="I936" s="359">
        <v>2495</v>
      </c>
      <c r="J936" s="231">
        <f t="shared" si="30"/>
        <v>4.9523809523809526</v>
      </c>
      <c r="K936" s="9"/>
      <c r="L936" s="9"/>
      <c r="M936" s="9"/>
      <c r="N936" s="9"/>
      <c r="O936" s="9"/>
      <c r="P936" s="9"/>
      <c r="Q936" s="9"/>
    </row>
    <row r="937" spans="1:17" s="7" customFormat="1" ht="61.5" customHeight="1">
      <c r="A937" s="227">
        <f t="shared" si="31"/>
        <v>339</v>
      </c>
      <c r="B937" s="164" t="s">
        <v>672</v>
      </c>
      <c r="C937" s="682" t="s">
        <v>861</v>
      </c>
      <c r="D937" s="682"/>
      <c r="E937" s="420"/>
      <c r="F937" s="138">
        <v>150</v>
      </c>
      <c r="G937" s="353" t="s">
        <v>92</v>
      </c>
      <c r="H937" s="359">
        <v>2625</v>
      </c>
      <c r="I937" s="359">
        <v>2495</v>
      </c>
      <c r="J937" s="231">
        <f t="shared" si="30"/>
        <v>4.9523809523809526</v>
      </c>
      <c r="K937" s="9"/>
      <c r="L937" s="9"/>
      <c r="M937" s="9"/>
      <c r="N937" s="9"/>
      <c r="O937" s="9"/>
      <c r="P937" s="9"/>
      <c r="Q937" s="9"/>
    </row>
    <row r="938" spans="1:17" s="7" customFormat="1" ht="63" customHeight="1">
      <c r="A938" s="232">
        <f t="shared" si="31"/>
        <v>340</v>
      </c>
      <c r="B938" s="167" t="s">
        <v>673</v>
      </c>
      <c r="C938" s="626" t="s">
        <v>442</v>
      </c>
      <c r="D938" s="626"/>
      <c r="E938" s="615"/>
      <c r="F938" s="261">
        <v>150</v>
      </c>
      <c r="G938" s="354" t="s">
        <v>92</v>
      </c>
      <c r="H938" s="218">
        <v>2625</v>
      </c>
      <c r="I938" s="218">
        <v>2495</v>
      </c>
      <c r="J938" s="231">
        <f t="shared" si="30"/>
        <v>4.9523809523809526</v>
      </c>
      <c r="K938" s="9"/>
      <c r="L938" s="9"/>
      <c r="M938" s="9"/>
      <c r="N938" s="9"/>
      <c r="O938" s="9"/>
      <c r="P938" s="9"/>
      <c r="Q938" s="9"/>
    </row>
    <row r="939" spans="1:17" s="7" customFormat="1" ht="45.75" customHeight="1">
      <c r="A939" s="228">
        <f>A938+1</f>
        <v>341</v>
      </c>
      <c r="B939" s="171" t="s">
        <v>674</v>
      </c>
      <c r="C939" s="605" t="s">
        <v>909</v>
      </c>
      <c r="D939" s="605"/>
      <c r="E939" s="401"/>
      <c r="F939" s="152">
        <v>150</v>
      </c>
      <c r="G939" s="367" t="s">
        <v>92</v>
      </c>
      <c r="H939" s="223">
        <v>2625</v>
      </c>
      <c r="I939" s="219">
        <v>2495</v>
      </c>
      <c r="J939" s="231">
        <f t="shared" si="30"/>
        <v>4.9523809523809526</v>
      </c>
      <c r="K939" s="9"/>
      <c r="L939" s="9"/>
      <c r="M939" s="9"/>
      <c r="N939" s="9"/>
      <c r="O939" s="9"/>
      <c r="P939" s="9"/>
      <c r="Q939" s="9"/>
    </row>
    <row r="940" spans="1:17" s="7" customFormat="1" ht="45.75" customHeight="1">
      <c r="A940" s="226">
        <f t="shared" si="31"/>
        <v>342</v>
      </c>
      <c r="B940" s="166" t="s">
        <v>675</v>
      </c>
      <c r="C940" s="606" t="s">
        <v>438</v>
      </c>
      <c r="D940" s="606"/>
      <c r="E940" s="110" t="s">
        <v>434</v>
      </c>
      <c r="F940" s="302">
        <v>60</v>
      </c>
      <c r="G940" s="356" t="s">
        <v>92</v>
      </c>
      <c r="H940" s="216">
        <v>685</v>
      </c>
      <c r="I940" s="216">
        <v>651</v>
      </c>
      <c r="J940" s="231">
        <f t="shared" si="30"/>
        <v>4.9635036496350367</v>
      </c>
      <c r="K940" s="9"/>
      <c r="L940" s="9"/>
      <c r="M940" s="9"/>
      <c r="N940" s="9"/>
      <c r="O940" s="9"/>
      <c r="P940" s="9"/>
      <c r="Q940" s="9"/>
    </row>
    <row r="941" spans="1:17" s="7" customFormat="1" ht="45.75" customHeight="1">
      <c r="A941" s="237">
        <f t="shared" ref="A941:A947" si="32">A940+1</f>
        <v>343</v>
      </c>
      <c r="B941" s="214" t="s">
        <v>676</v>
      </c>
      <c r="C941" s="627" t="s">
        <v>439</v>
      </c>
      <c r="D941" s="627"/>
      <c r="E941" s="111" t="s">
        <v>435</v>
      </c>
      <c r="F941" s="360">
        <v>60</v>
      </c>
      <c r="G941" s="361" t="s">
        <v>92</v>
      </c>
      <c r="H941" s="219">
        <v>685</v>
      </c>
      <c r="I941" s="219">
        <v>651</v>
      </c>
      <c r="J941" s="231">
        <f t="shared" si="30"/>
        <v>4.9635036496350367</v>
      </c>
      <c r="K941" s="9"/>
      <c r="L941" s="9"/>
      <c r="M941" s="9"/>
      <c r="N941" s="9"/>
      <c r="O941" s="9"/>
      <c r="P941" s="9"/>
      <c r="Q941" s="9"/>
    </row>
    <row r="942" spans="1:17" s="7" customFormat="1" ht="23.25" customHeight="1">
      <c r="A942" s="226">
        <f t="shared" si="32"/>
        <v>344</v>
      </c>
      <c r="B942" s="166" t="s">
        <v>677</v>
      </c>
      <c r="C942" s="606" t="s">
        <v>443</v>
      </c>
      <c r="D942" s="606"/>
      <c r="E942" s="419" t="s">
        <v>434</v>
      </c>
      <c r="F942" s="302">
        <v>145</v>
      </c>
      <c r="G942" s="356" t="s">
        <v>232</v>
      </c>
      <c r="H942" s="216">
        <v>4540</v>
      </c>
      <c r="I942" s="216">
        <v>4308</v>
      </c>
      <c r="J942" s="231">
        <f t="shared" si="30"/>
        <v>5.1101321585903081</v>
      </c>
      <c r="K942" s="9"/>
      <c r="L942" s="9"/>
      <c r="M942" s="9"/>
      <c r="N942" s="9"/>
      <c r="O942" s="9"/>
      <c r="P942" s="9"/>
      <c r="Q942" s="9"/>
    </row>
    <row r="943" spans="1:17" s="7" customFormat="1" ht="43.5" customHeight="1">
      <c r="A943" s="227">
        <f t="shared" si="32"/>
        <v>345</v>
      </c>
      <c r="B943" s="164" t="s">
        <v>678</v>
      </c>
      <c r="C943" s="682" t="s">
        <v>444</v>
      </c>
      <c r="D943" s="682"/>
      <c r="E943" s="615"/>
      <c r="F943" s="261">
        <v>145</v>
      </c>
      <c r="G943" s="353" t="s">
        <v>232</v>
      </c>
      <c r="H943" s="359">
        <v>4540</v>
      </c>
      <c r="I943" s="359">
        <v>4308</v>
      </c>
      <c r="J943" s="231">
        <f t="shared" si="30"/>
        <v>5.1101321585903081</v>
      </c>
      <c r="K943" s="9"/>
      <c r="L943" s="9"/>
      <c r="M943" s="9"/>
      <c r="N943" s="9"/>
      <c r="O943" s="9"/>
      <c r="P943" s="9"/>
      <c r="Q943" s="9"/>
    </row>
    <row r="944" spans="1:17" s="7" customFormat="1" ht="24.75" customHeight="1">
      <c r="A944" s="228">
        <f t="shared" si="32"/>
        <v>346</v>
      </c>
      <c r="B944" s="171" t="s">
        <v>679</v>
      </c>
      <c r="C944" s="605" t="s">
        <v>445</v>
      </c>
      <c r="D944" s="622"/>
      <c r="E944" s="111" t="s">
        <v>435</v>
      </c>
      <c r="F944" s="152">
        <v>150</v>
      </c>
      <c r="G944" s="367" t="s">
        <v>232</v>
      </c>
      <c r="H944" s="223">
        <v>4540</v>
      </c>
      <c r="I944" s="223">
        <v>4308</v>
      </c>
      <c r="J944" s="231">
        <f t="shared" si="30"/>
        <v>5.1101321585903081</v>
      </c>
      <c r="K944" s="9"/>
      <c r="L944" s="9"/>
      <c r="M944" s="9"/>
      <c r="N944" s="9"/>
      <c r="O944" s="9"/>
      <c r="P944" s="9"/>
      <c r="Q944" s="9"/>
    </row>
    <row r="945" spans="1:17" s="7" customFormat="1" ht="44.25" customHeight="1">
      <c r="A945" s="174">
        <f t="shared" si="32"/>
        <v>347</v>
      </c>
      <c r="B945" s="169" t="s">
        <v>680</v>
      </c>
      <c r="C945" s="680" t="s">
        <v>446</v>
      </c>
      <c r="D945" s="681"/>
      <c r="E945" s="374" t="s">
        <v>435</v>
      </c>
      <c r="F945" s="287">
        <v>150</v>
      </c>
      <c r="G945" s="357" t="s">
        <v>232</v>
      </c>
      <c r="H945" s="221">
        <v>4540</v>
      </c>
      <c r="I945" s="221">
        <v>4308</v>
      </c>
      <c r="J945" s="231">
        <f>(H945-I945)/H945*100</f>
        <v>5.1101321585903081</v>
      </c>
      <c r="K945" s="9"/>
      <c r="L945" s="9"/>
      <c r="M945" s="9"/>
      <c r="N945" s="9"/>
      <c r="O945" s="9"/>
      <c r="P945" s="9"/>
      <c r="Q945" s="9"/>
    </row>
    <row r="946" spans="1:17" s="7" customFormat="1" ht="24.75" customHeight="1">
      <c r="A946" s="174">
        <f t="shared" si="32"/>
        <v>348</v>
      </c>
      <c r="B946" s="169" t="s">
        <v>681</v>
      </c>
      <c r="C946" s="716" t="s">
        <v>235</v>
      </c>
      <c r="D946" s="716"/>
      <c r="E946" s="112" t="s">
        <v>447</v>
      </c>
      <c r="F946" s="287">
        <v>60</v>
      </c>
      <c r="G946" s="357" t="s">
        <v>92</v>
      </c>
      <c r="H946" s="221">
        <v>31.5</v>
      </c>
      <c r="I946" s="221">
        <v>30</v>
      </c>
      <c r="J946" s="231">
        <f>(H946-I946)/H946*100</f>
        <v>4.7619047619047619</v>
      </c>
      <c r="K946" s="9"/>
      <c r="L946" s="9"/>
      <c r="M946" s="9"/>
      <c r="N946" s="9"/>
      <c r="O946" s="9"/>
      <c r="P946" s="9"/>
      <c r="Q946" s="9"/>
    </row>
    <row r="947" spans="1:17" s="7" customFormat="1" ht="24.75" customHeight="1">
      <c r="A947" s="228">
        <f t="shared" si="32"/>
        <v>349</v>
      </c>
      <c r="B947" s="171" t="s">
        <v>682</v>
      </c>
      <c r="C947" s="605" t="s">
        <v>421</v>
      </c>
      <c r="D947" s="605"/>
      <c r="E947" s="112" t="s">
        <v>448</v>
      </c>
      <c r="F947" s="152"/>
      <c r="G947" s="367" t="s">
        <v>93</v>
      </c>
      <c r="H947" s="223">
        <v>41</v>
      </c>
      <c r="I947" s="223">
        <v>39</v>
      </c>
      <c r="J947" s="231">
        <f>(H947-I947)/H947*100</f>
        <v>4.8780487804878048</v>
      </c>
      <c r="K947" s="9"/>
      <c r="L947" s="9"/>
      <c r="M947" s="9"/>
      <c r="N947" s="9"/>
      <c r="O947" s="9"/>
      <c r="P947" s="9"/>
      <c r="Q947" s="9"/>
    </row>
    <row r="948" spans="1:17" s="7" customFormat="1" ht="51.75" customHeight="1">
      <c r="A948" s="781" t="s">
        <v>100</v>
      </c>
      <c r="B948" s="781"/>
      <c r="C948" s="781"/>
      <c r="D948" s="781"/>
      <c r="E948" s="781"/>
      <c r="F948" s="781"/>
      <c r="G948" s="781"/>
      <c r="H948" s="781"/>
      <c r="I948" s="82"/>
      <c r="J948" s="82"/>
      <c r="K948" s="9"/>
      <c r="L948" s="9"/>
      <c r="M948" s="9"/>
      <c r="N948" s="9"/>
      <c r="O948" s="9"/>
      <c r="P948" s="9"/>
      <c r="Q948" s="9"/>
    </row>
    <row r="949" spans="1:17" s="11" customFormat="1" ht="24" customHeight="1">
      <c r="A949" s="619" t="s">
        <v>147</v>
      </c>
      <c r="B949" s="620"/>
      <c r="C949" s="620"/>
      <c r="D949" s="620"/>
      <c r="E949" s="620"/>
      <c r="F949" s="620"/>
      <c r="G949" s="620"/>
      <c r="H949" s="621"/>
      <c r="I949" s="392"/>
      <c r="J949" s="392"/>
      <c r="K949" s="9"/>
      <c r="L949" s="21"/>
      <c r="M949" s="21"/>
      <c r="N949" s="21"/>
      <c r="O949" s="21"/>
      <c r="P949" s="21"/>
      <c r="Q949" s="21"/>
    </row>
    <row r="950" spans="1:17" s="7" customFormat="1" ht="24.75" customHeight="1">
      <c r="A950" s="411">
        <f>A947+1</f>
        <v>350</v>
      </c>
      <c r="B950" s="414" t="s">
        <v>683</v>
      </c>
      <c r="C950" s="417" t="s">
        <v>1031</v>
      </c>
      <c r="D950" s="418"/>
      <c r="E950" s="419" t="s">
        <v>434</v>
      </c>
      <c r="F950" s="689" t="s">
        <v>93</v>
      </c>
      <c r="G950" s="690"/>
      <c r="H950" s="691"/>
      <c r="I950" s="391"/>
      <c r="J950" s="391"/>
      <c r="K950" s="9"/>
      <c r="L950" s="9"/>
      <c r="M950" s="9"/>
      <c r="N950" s="9"/>
      <c r="O950" s="9"/>
      <c r="P950" s="9"/>
      <c r="Q950" s="9"/>
    </row>
    <row r="951" spans="1:17" s="7" customFormat="1" ht="24.75" customHeight="1">
      <c r="A951" s="412"/>
      <c r="B951" s="415"/>
      <c r="C951" s="405" t="s">
        <v>451</v>
      </c>
      <c r="D951" s="406"/>
      <c r="E951" s="420"/>
      <c r="F951" s="431">
        <v>145</v>
      </c>
      <c r="G951" s="353">
        <f>H934</f>
        <v>2625</v>
      </c>
      <c r="H951" s="712">
        <f>SUM(G951:G953)</f>
        <v>5519</v>
      </c>
      <c r="I951" s="712">
        <f>SUM(H951:H953)</f>
        <v>5519</v>
      </c>
      <c r="J951" s="402">
        <f>(H951-I951)/H951*100</f>
        <v>0</v>
      </c>
      <c r="K951" s="9"/>
      <c r="L951" s="9"/>
      <c r="M951" s="9"/>
      <c r="N951" s="9"/>
      <c r="O951" s="9"/>
      <c r="P951" s="9"/>
      <c r="Q951" s="9"/>
    </row>
    <row r="952" spans="1:17" s="7" customFormat="1" ht="45.75" customHeight="1">
      <c r="A952" s="412"/>
      <c r="B952" s="415"/>
      <c r="C952" s="405" t="s">
        <v>452</v>
      </c>
      <c r="D952" s="406"/>
      <c r="E952" s="420"/>
      <c r="F952" s="431"/>
      <c r="G952" s="354">
        <f>H932</f>
        <v>2853</v>
      </c>
      <c r="H952" s="712"/>
      <c r="I952" s="712"/>
      <c r="J952" s="403"/>
      <c r="K952" s="9"/>
      <c r="L952" s="9"/>
      <c r="M952" s="9"/>
      <c r="N952" s="9"/>
      <c r="O952" s="9"/>
      <c r="P952" s="9"/>
      <c r="Q952" s="9"/>
    </row>
    <row r="953" spans="1:17" s="7" customFormat="1" ht="24.75" customHeight="1">
      <c r="A953" s="413"/>
      <c r="B953" s="416"/>
      <c r="C953" s="407" t="s">
        <v>453</v>
      </c>
      <c r="D953" s="408"/>
      <c r="E953" s="420"/>
      <c r="F953" s="431"/>
      <c r="G953" s="361">
        <f>H947</f>
        <v>41</v>
      </c>
      <c r="H953" s="713"/>
      <c r="I953" s="713"/>
      <c r="J953" s="404"/>
      <c r="K953" s="9"/>
      <c r="L953" s="9"/>
      <c r="M953" s="9"/>
      <c r="N953" s="9"/>
      <c r="O953" s="9"/>
      <c r="P953" s="9"/>
      <c r="Q953" s="9"/>
    </row>
    <row r="954" spans="1:17" s="7" customFormat="1" ht="60" customHeight="1">
      <c r="A954" s="363">
        <f>A950+1</f>
        <v>351</v>
      </c>
      <c r="B954" s="171" t="s">
        <v>684</v>
      </c>
      <c r="C954" s="409" t="s">
        <v>246</v>
      </c>
      <c r="D954" s="410"/>
      <c r="E954" s="421"/>
      <c r="F954" s="432"/>
      <c r="G954" s="367">
        <f>H931</f>
        <v>2957</v>
      </c>
      <c r="H954" s="135">
        <f>G951+G953+G954</f>
        <v>5623</v>
      </c>
      <c r="I954" s="135">
        <v>5344</v>
      </c>
      <c r="J954" s="231">
        <f>(H954-I954)/H954*100</f>
        <v>4.9617641828205583</v>
      </c>
      <c r="K954" s="9"/>
      <c r="L954" s="9"/>
      <c r="M954" s="9"/>
      <c r="N954" s="9"/>
      <c r="O954" s="9"/>
      <c r="P954" s="9"/>
      <c r="Q954" s="9"/>
    </row>
    <row r="955" spans="1:17" s="7" customFormat="1" ht="25.5" customHeight="1">
      <c r="A955" s="411">
        <f>A954+1</f>
        <v>352</v>
      </c>
      <c r="B955" s="414" t="s">
        <v>685</v>
      </c>
      <c r="C955" s="710" t="s">
        <v>1032</v>
      </c>
      <c r="D955" s="711"/>
      <c r="E955" s="419" t="s">
        <v>435</v>
      </c>
      <c r="F955" s="422" t="s">
        <v>93</v>
      </c>
      <c r="G955" s="423"/>
      <c r="H955" s="424"/>
      <c r="I955" s="393"/>
      <c r="J955" s="393"/>
      <c r="K955" s="9"/>
      <c r="L955" s="9"/>
      <c r="M955" s="9"/>
      <c r="N955" s="9"/>
      <c r="O955" s="9"/>
      <c r="P955" s="9"/>
      <c r="Q955" s="9"/>
    </row>
    <row r="956" spans="1:17" s="7" customFormat="1" ht="24.75" customHeight="1">
      <c r="A956" s="412"/>
      <c r="B956" s="415"/>
      <c r="C956" s="405" t="s">
        <v>449</v>
      </c>
      <c r="D956" s="406"/>
      <c r="E956" s="420"/>
      <c r="F956" s="430">
        <v>150</v>
      </c>
      <c r="G956" s="353">
        <f>H934</f>
        <v>2625</v>
      </c>
      <c r="H956" s="425">
        <f>SUM(G956:G958)</f>
        <v>5519</v>
      </c>
      <c r="I956" s="425">
        <f>SUM(H956:H958)</f>
        <v>5519</v>
      </c>
      <c r="J956" s="402">
        <f>(H956-I956)/H956*100</f>
        <v>0</v>
      </c>
      <c r="K956" s="9"/>
      <c r="L956" s="9"/>
      <c r="M956" s="9"/>
      <c r="N956" s="9"/>
      <c r="O956" s="9"/>
      <c r="P956" s="9"/>
      <c r="Q956" s="9"/>
    </row>
    <row r="957" spans="1:17" s="7" customFormat="1" ht="44.25" customHeight="1">
      <c r="A957" s="412"/>
      <c r="B957" s="415"/>
      <c r="C957" s="405" t="s">
        <v>450</v>
      </c>
      <c r="D957" s="406"/>
      <c r="E957" s="420"/>
      <c r="F957" s="431"/>
      <c r="G957" s="354">
        <f>H932</f>
        <v>2853</v>
      </c>
      <c r="H957" s="426"/>
      <c r="I957" s="426"/>
      <c r="J957" s="403"/>
      <c r="K957" s="9"/>
      <c r="L957" s="9"/>
      <c r="M957" s="9"/>
      <c r="N957" s="9"/>
      <c r="O957" s="9"/>
      <c r="P957" s="9"/>
      <c r="Q957" s="9"/>
    </row>
    <row r="958" spans="1:17" s="7" customFormat="1" ht="21.75" customHeight="1">
      <c r="A958" s="413"/>
      <c r="B958" s="416"/>
      <c r="C958" s="407" t="s">
        <v>453</v>
      </c>
      <c r="D958" s="408"/>
      <c r="E958" s="420"/>
      <c r="F958" s="431"/>
      <c r="G958" s="361">
        <f>H947</f>
        <v>41</v>
      </c>
      <c r="H958" s="427"/>
      <c r="I958" s="427"/>
      <c r="J958" s="404"/>
      <c r="K958" s="9"/>
      <c r="L958" s="9"/>
      <c r="M958" s="9"/>
      <c r="N958" s="9"/>
      <c r="O958" s="9"/>
      <c r="P958" s="9"/>
      <c r="Q958" s="9"/>
    </row>
    <row r="959" spans="1:17" s="7" customFormat="1" ht="59.25" customHeight="1">
      <c r="A959" s="363">
        <f>A955+1</f>
        <v>353</v>
      </c>
      <c r="B959" s="171" t="s">
        <v>686</v>
      </c>
      <c r="C959" s="409" t="s">
        <v>1019</v>
      </c>
      <c r="D959" s="410"/>
      <c r="E959" s="421"/>
      <c r="F959" s="432"/>
      <c r="G959" s="367">
        <f>H933</f>
        <v>2957</v>
      </c>
      <c r="H959" s="323">
        <f>G956+G959+G958</f>
        <v>5623</v>
      </c>
      <c r="I959" s="323">
        <v>5344</v>
      </c>
      <c r="J959" s="231">
        <f>(H959-I959)/H959*100</f>
        <v>4.9617641828205583</v>
      </c>
      <c r="K959" s="9"/>
      <c r="L959" s="9"/>
      <c r="M959" s="9"/>
      <c r="N959" s="9"/>
      <c r="O959" s="9"/>
      <c r="P959" s="9"/>
      <c r="Q959" s="9"/>
    </row>
    <row r="960" spans="1:17" s="7" customFormat="1" ht="41.25" customHeight="1">
      <c r="A960" s="411">
        <f>A959+1</f>
        <v>354</v>
      </c>
      <c r="B960" s="414" t="s">
        <v>1029</v>
      </c>
      <c r="C960" s="417" t="s">
        <v>1033</v>
      </c>
      <c r="D960" s="418"/>
      <c r="E960" s="419" t="s">
        <v>435</v>
      </c>
      <c r="F960" s="422" t="s">
        <v>93</v>
      </c>
      <c r="G960" s="423"/>
      <c r="H960" s="424"/>
      <c r="I960" s="393"/>
      <c r="J960" s="393"/>
      <c r="K960" s="9"/>
      <c r="L960" s="9"/>
      <c r="M960" s="9"/>
      <c r="N960" s="9"/>
      <c r="O960" s="9"/>
      <c r="P960" s="9"/>
      <c r="Q960" s="9"/>
    </row>
    <row r="961" spans="1:19" s="7" customFormat="1" ht="43.5" customHeight="1">
      <c r="A961" s="412"/>
      <c r="B961" s="415"/>
      <c r="C961" s="405" t="s">
        <v>1028</v>
      </c>
      <c r="D961" s="406"/>
      <c r="E961" s="420"/>
      <c r="F961" s="430">
        <v>150</v>
      </c>
      <c r="G961" s="353">
        <f>H938</f>
        <v>2625</v>
      </c>
      <c r="H961" s="425">
        <f>SUM(G961:G963)</f>
        <v>5519</v>
      </c>
      <c r="I961" s="425">
        <f>SUM(H961:H963)</f>
        <v>5519</v>
      </c>
      <c r="J961" s="402">
        <f>(H961-I961)/H961*100</f>
        <v>0</v>
      </c>
      <c r="K961" s="9"/>
      <c r="L961" s="9"/>
      <c r="M961" s="9"/>
      <c r="N961" s="9"/>
      <c r="O961" s="9"/>
      <c r="P961" s="9"/>
      <c r="Q961" s="9"/>
    </row>
    <row r="962" spans="1:19" s="7" customFormat="1" ht="44.25" customHeight="1">
      <c r="A962" s="412"/>
      <c r="B962" s="415"/>
      <c r="C962" s="405" t="s">
        <v>450</v>
      </c>
      <c r="D962" s="406"/>
      <c r="E962" s="420"/>
      <c r="F962" s="431"/>
      <c r="G962" s="354">
        <f>H932</f>
        <v>2853</v>
      </c>
      <c r="H962" s="426"/>
      <c r="I962" s="426"/>
      <c r="J962" s="403"/>
      <c r="K962" s="9"/>
      <c r="L962" s="9"/>
      <c r="M962" s="9"/>
      <c r="N962" s="9"/>
      <c r="O962" s="9"/>
      <c r="P962" s="9"/>
      <c r="Q962" s="9"/>
    </row>
    <row r="963" spans="1:19" s="7" customFormat="1" ht="21.75" customHeight="1">
      <c r="A963" s="413"/>
      <c r="B963" s="416"/>
      <c r="C963" s="407" t="s">
        <v>453</v>
      </c>
      <c r="D963" s="408"/>
      <c r="E963" s="420"/>
      <c r="F963" s="431"/>
      <c r="G963" s="361">
        <f>H947</f>
        <v>41</v>
      </c>
      <c r="H963" s="427"/>
      <c r="I963" s="427"/>
      <c r="J963" s="404"/>
      <c r="K963" s="9"/>
      <c r="L963" s="9"/>
      <c r="M963" s="9"/>
      <c r="N963" s="9"/>
      <c r="O963" s="9"/>
      <c r="P963" s="9"/>
      <c r="Q963" s="9"/>
    </row>
    <row r="964" spans="1:19" s="7" customFormat="1" ht="59.25" customHeight="1">
      <c r="A964" s="363">
        <f>A960+1</f>
        <v>355</v>
      </c>
      <c r="B964" s="171" t="s">
        <v>1030</v>
      </c>
      <c r="C964" s="409" t="s">
        <v>1019</v>
      </c>
      <c r="D964" s="410"/>
      <c r="E964" s="421"/>
      <c r="F964" s="432"/>
      <c r="G964" s="367">
        <f>H933</f>
        <v>2957</v>
      </c>
      <c r="H964" s="323">
        <f>G961+G964+G963</f>
        <v>5623</v>
      </c>
      <c r="I964" s="323">
        <v>5344</v>
      </c>
      <c r="J964" s="231">
        <f>(H964-I964)/H964*100</f>
        <v>4.9617641828205583</v>
      </c>
      <c r="K964" s="9"/>
      <c r="L964" s="9"/>
      <c r="M964" s="9"/>
      <c r="N964" s="9"/>
      <c r="O964" s="9"/>
      <c r="P964" s="9"/>
      <c r="Q964" s="9"/>
    </row>
    <row r="965" spans="1:19" s="11" customFormat="1" ht="21" customHeight="1">
      <c r="A965" s="623" t="s">
        <v>8</v>
      </c>
      <c r="B965" s="624"/>
      <c r="C965" s="624"/>
      <c r="D965" s="624"/>
      <c r="E965" s="624"/>
      <c r="F965" s="624"/>
      <c r="G965" s="624"/>
      <c r="H965" s="625"/>
      <c r="I965" s="390"/>
      <c r="J965" s="390"/>
      <c r="K965" s="9"/>
      <c r="L965" s="21"/>
      <c r="M965" s="21"/>
      <c r="N965" s="21"/>
      <c r="O965" s="21"/>
      <c r="P965" s="21"/>
      <c r="Q965" s="21"/>
    </row>
    <row r="966" spans="1:19" s="7" customFormat="1" ht="78" customHeight="1">
      <c r="A966" s="175">
        <f>A964+1</f>
        <v>356</v>
      </c>
      <c r="B966" s="186" t="s">
        <v>857</v>
      </c>
      <c r="C966" s="477" t="s">
        <v>457</v>
      </c>
      <c r="D966" s="478"/>
      <c r="E966" s="447" t="s">
        <v>234</v>
      </c>
      <c r="F966" s="255">
        <v>92</v>
      </c>
      <c r="G966" s="142" t="s">
        <v>92</v>
      </c>
      <c r="H966" s="130">
        <v>1127</v>
      </c>
      <c r="I966" s="130">
        <v>1070</v>
      </c>
      <c r="J966" s="231">
        <f t="shared" ref="J966:J971" si="33">(H966-I966)/H966*100</f>
        <v>5.0576752440106478</v>
      </c>
      <c r="K966" s="9"/>
      <c r="L966" s="9"/>
      <c r="M966" s="9"/>
      <c r="N966" s="9"/>
      <c r="O966" s="9"/>
      <c r="P966" s="9"/>
      <c r="Q966" s="9"/>
    </row>
    <row r="967" spans="1:19" s="7" customFormat="1" ht="94.5" customHeight="1">
      <c r="A967" s="178">
        <f>A966+1</f>
        <v>357</v>
      </c>
      <c r="B967" s="190" t="s">
        <v>454</v>
      </c>
      <c r="C967" s="462" t="s">
        <v>458</v>
      </c>
      <c r="D967" s="463"/>
      <c r="E967" s="448"/>
      <c r="F967" s="364">
        <v>92.5</v>
      </c>
      <c r="G967" s="144" t="s">
        <v>92</v>
      </c>
      <c r="H967" s="131">
        <v>1127</v>
      </c>
      <c r="I967" s="131">
        <v>1070</v>
      </c>
      <c r="J967" s="231">
        <f t="shared" si="33"/>
        <v>5.0576752440106478</v>
      </c>
      <c r="K967" s="9"/>
      <c r="L967" s="9"/>
      <c r="M967" s="9"/>
      <c r="N967" s="9"/>
      <c r="O967" s="9"/>
      <c r="P967" s="9"/>
      <c r="Q967" s="9"/>
    </row>
    <row r="968" spans="1:19" s="7" customFormat="1" ht="47.25" customHeight="1">
      <c r="A968" s="178">
        <f>A967+1</f>
        <v>358</v>
      </c>
      <c r="B968" s="190" t="s">
        <v>456</v>
      </c>
      <c r="C968" s="462" t="s">
        <v>459</v>
      </c>
      <c r="D968" s="463"/>
      <c r="E968" s="448"/>
      <c r="F968" s="364">
        <v>93</v>
      </c>
      <c r="G968" s="144" t="s">
        <v>92</v>
      </c>
      <c r="H968" s="131">
        <v>1127</v>
      </c>
      <c r="I968" s="131">
        <v>1070</v>
      </c>
      <c r="J968" s="231">
        <f t="shared" si="33"/>
        <v>5.0576752440106478</v>
      </c>
      <c r="K968" s="9"/>
      <c r="L968" s="9"/>
      <c r="M968" s="9"/>
      <c r="N968" s="9"/>
      <c r="O968" s="9"/>
      <c r="P968" s="9"/>
      <c r="Q968" s="9"/>
    </row>
    <row r="969" spans="1:19" s="7" customFormat="1" ht="47.25" customHeight="1">
      <c r="A969" s="213">
        <f>A968+1</f>
        <v>359</v>
      </c>
      <c r="B969" s="236" t="s">
        <v>455</v>
      </c>
      <c r="C969" s="497" t="s">
        <v>460</v>
      </c>
      <c r="D969" s="498"/>
      <c r="E969" s="448"/>
      <c r="F969" s="365">
        <v>93</v>
      </c>
      <c r="G969" s="269" t="s">
        <v>92</v>
      </c>
      <c r="H969" s="225">
        <v>1127</v>
      </c>
      <c r="I969" s="225">
        <v>1070</v>
      </c>
      <c r="J969" s="231">
        <f t="shared" si="33"/>
        <v>5.0576752440106478</v>
      </c>
      <c r="K969" s="9"/>
      <c r="L969" s="9"/>
      <c r="M969" s="9"/>
      <c r="N969" s="9"/>
      <c r="O969" s="9"/>
      <c r="P969" s="9"/>
      <c r="Q969" s="9"/>
    </row>
    <row r="970" spans="1:19" s="7" customFormat="1" ht="29.25" customHeight="1">
      <c r="A970" s="213">
        <f>A969+1</f>
        <v>360</v>
      </c>
      <c r="B970" s="236" t="s">
        <v>753</v>
      </c>
      <c r="C970" s="497" t="s">
        <v>1009</v>
      </c>
      <c r="D970" s="498"/>
      <c r="E970" s="476"/>
      <c r="F970" s="366">
        <v>92</v>
      </c>
      <c r="G970" s="269" t="s">
        <v>880</v>
      </c>
      <c r="H970" s="225">
        <v>855</v>
      </c>
      <c r="I970" s="225">
        <v>812</v>
      </c>
      <c r="J970" s="231">
        <f t="shared" si="33"/>
        <v>5.0292397660818713</v>
      </c>
      <c r="K970" s="9"/>
      <c r="L970" s="9"/>
      <c r="M970" s="9"/>
      <c r="N970" s="9"/>
      <c r="O970" s="9"/>
      <c r="P970" s="9"/>
      <c r="Q970" s="9"/>
    </row>
    <row r="971" spans="1:19" s="7" customFormat="1" ht="29.25" customHeight="1">
      <c r="A971" s="179">
        <f>A970+1</f>
        <v>361</v>
      </c>
      <c r="B971" s="229" t="s">
        <v>687</v>
      </c>
      <c r="C971" s="456" t="s">
        <v>315</v>
      </c>
      <c r="D971" s="457"/>
      <c r="E971" s="108" t="s">
        <v>314</v>
      </c>
      <c r="F971" s="262">
        <v>28</v>
      </c>
      <c r="G971" s="200" t="s">
        <v>92</v>
      </c>
      <c r="H971" s="136">
        <v>25</v>
      </c>
      <c r="I971" s="136">
        <v>23.5</v>
      </c>
      <c r="J971" s="231">
        <f t="shared" si="33"/>
        <v>6</v>
      </c>
      <c r="K971" s="9"/>
      <c r="L971" s="9"/>
      <c r="M971" s="9"/>
      <c r="N971" s="9"/>
      <c r="O971" s="9"/>
      <c r="P971" s="9"/>
      <c r="Q971" s="9"/>
    </row>
    <row r="972" spans="1:19" s="11" customFormat="1" ht="20.25" customHeight="1">
      <c r="A972" s="623" t="s">
        <v>121</v>
      </c>
      <c r="B972" s="624"/>
      <c r="C972" s="624"/>
      <c r="D972" s="624"/>
      <c r="E972" s="624"/>
      <c r="F972" s="624"/>
      <c r="G972" s="624"/>
      <c r="H972" s="625"/>
      <c r="I972" s="390"/>
      <c r="J972" s="390"/>
      <c r="K972" s="9"/>
      <c r="L972" s="21"/>
      <c r="M972" s="21"/>
      <c r="N972" s="21"/>
      <c r="O972" s="21"/>
      <c r="P972" s="21"/>
      <c r="Q972" s="21"/>
    </row>
    <row r="973" spans="1:19" s="7" customFormat="1" ht="30" customHeight="1">
      <c r="A973" s="181">
        <f>A971+1</f>
        <v>362</v>
      </c>
      <c r="B973" s="273" t="s">
        <v>688</v>
      </c>
      <c r="C973" s="612" t="s">
        <v>11</v>
      </c>
      <c r="D973" s="613"/>
      <c r="E973" s="117" t="s">
        <v>217</v>
      </c>
      <c r="F973" s="274">
        <v>120</v>
      </c>
      <c r="G973" s="148" t="s">
        <v>122</v>
      </c>
      <c r="H973" s="316">
        <v>245</v>
      </c>
      <c r="I973" s="316">
        <v>232</v>
      </c>
      <c r="J973" s="231">
        <f>(H973-I973)/H973*100</f>
        <v>5.3061224489795915</v>
      </c>
      <c r="K973" s="9"/>
      <c r="L973" s="9"/>
      <c r="M973" s="9"/>
      <c r="N973" s="9"/>
      <c r="O973" s="9"/>
      <c r="P973" s="9"/>
      <c r="Q973" s="9"/>
      <c r="R973" s="9"/>
      <c r="S973" s="9"/>
    </row>
    <row r="974" spans="1:19" s="7" customFormat="1" ht="6" hidden="1" customHeight="1">
      <c r="A974" s="22"/>
      <c r="B974" s="53"/>
      <c r="C974" s="22"/>
      <c r="D974" s="22"/>
      <c r="E974" s="28"/>
      <c r="F974" s="25"/>
      <c r="G974" s="22"/>
      <c r="H974" s="33"/>
      <c r="I974" s="33"/>
      <c r="J974" s="33"/>
      <c r="K974" s="9"/>
      <c r="L974" s="9"/>
      <c r="M974" s="9"/>
      <c r="N974" s="9"/>
      <c r="O974" s="9"/>
      <c r="P974" s="9"/>
      <c r="Q974" s="9"/>
    </row>
    <row r="975" spans="1:19" s="7" customFormat="1" ht="72.75" customHeight="1">
      <c r="A975" s="614"/>
      <c r="B975" s="614"/>
      <c r="C975" s="614"/>
      <c r="D975" s="614"/>
      <c r="E975" s="614"/>
      <c r="F975" s="614"/>
      <c r="G975" s="614"/>
      <c r="H975" s="614"/>
      <c r="I975" s="382"/>
      <c r="J975" s="382"/>
      <c r="K975" s="9"/>
      <c r="L975" s="9"/>
      <c r="M975" s="9"/>
      <c r="N975" s="9"/>
      <c r="O975" s="9"/>
      <c r="P975" s="9"/>
      <c r="Q975" s="9"/>
    </row>
    <row r="976" spans="1:19" s="7" customFormat="1" ht="5" customHeight="1">
      <c r="A976" s="79"/>
      <c r="B976" s="394"/>
      <c r="C976" s="79"/>
      <c r="D976" s="79"/>
      <c r="E976" s="395"/>
      <c r="F976" s="396"/>
      <c r="G976" s="79"/>
      <c r="H976" s="397"/>
      <c r="I976" s="397"/>
      <c r="J976" s="369"/>
      <c r="K976" s="9"/>
      <c r="L976" s="9"/>
      <c r="M976" s="9"/>
      <c r="N976" s="9"/>
      <c r="O976" s="9"/>
      <c r="P976" s="9"/>
      <c r="Q976" s="9"/>
    </row>
    <row r="977" spans="1:18" s="7" customFormat="1" ht="144.75" customHeight="1">
      <c r="A977" s="614"/>
      <c r="B977" s="614"/>
      <c r="C977" s="614"/>
      <c r="D977" s="614"/>
      <c r="E977" s="614"/>
      <c r="F977" s="614"/>
      <c r="G977" s="614"/>
      <c r="H977" s="614"/>
      <c r="I977" s="382"/>
      <c r="J977" s="382"/>
      <c r="K977" s="9"/>
      <c r="L977" s="9"/>
      <c r="M977" s="9"/>
      <c r="N977" s="9"/>
      <c r="O977" s="9"/>
      <c r="P977" s="9"/>
      <c r="Q977" s="9"/>
    </row>
    <row r="978" spans="1:18" s="7" customFormat="1" ht="1.5" customHeight="1">
      <c r="A978" s="79"/>
      <c r="B978" s="394"/>
      <c r="C978" s="79"/>
      <c r="D978" s="79"/>
      <c r="E978" s="395"/>
      <c r="F978" s="396"/>
      <c r="G978" s="79"/>
      <c r="H978" s="397"/>
      <c r="I978" s="397"/>
      <c r="J978" s="369"/>
      <c r="K978" s="9"/>
      <c r="L978" s="9"/>
      <c r="M978" s="9"/>
      <c r="N978" s="9"/>
      <c r="O978" s="9"/>
      <c r="P978" s="9"/>
      <c r="Q978" s="9"/>
    </row>
    <row r="979" spans="1:18" s="7" customFormat="1" ht="57.75" customHeight="1">
      <c r="A979" s="614"/>
      <c r="B979" s="614"/>
      <c r="C979" s="614"/>
      <c r="D979" s="614"/>
      <c r="E979" s="614"/>
      <c r="F979" s="614"/>
      <c r="G979" s="614"/>
      <c r="H979" s="614"/>
      <c r="I979" s="382"/>
      <c r="J979" s="382"/>
      <c r="K979" s="9"/>
      <c r="L979" s="9"/>
      <c r="M979" s="9"/>
      <c r="N979" s="9"/>
      <c r="O979" s="9"/>
      <c r="P979" s="9"/>
      <c r="Q979" s="9"/>
    </row>
    <row r="980" spans="1:18" s="39" customFormat="1" ht="25.5" customHeight="1">
      <c r="A980" s="709"/>
      <c r="B980" s="709"/>
      <c r="C980" s="709"/>
      <c r="D980" s="709"/>
      <c r="E980" s="709"/>
      <c r="F980" s="709"/>
      <c r="G980" s="709"/>
      <c r="H980" s="709"/>
      <c r="I980" s="385"/>
      <c r="J980" s="385"/>
      <c r="K980" s="70"/>
      <c r="L980" s="70"/>
      <c r="M980" s="71"/>
      <c r="N980" s="71"/>
      <c r="O980" s="37"/>
      <c r="P980" s="37"/>
      <c r="Q980" s="37"/>
      <c r="R980" s="38"/>
    </row>
    <row r="981" spans="1:18" s="43" customFormat="1" ht="23.25" customHeight="1">
      <c r="A981" s="45"/>
      <c r="B981" s="714"/>
      <c r="C981" s="714"/>
      <c r="D981" s="714"/>
      <c r="E981" s="714"/>
      <c r="F981" s="714"/>
      <c r="G981" s="714"/>
      <c r="H981" s="49"/>
      <c r="I981" s="49"/>
      <c r="J981" s="49"/>
      <c r="K981" s="72"/>
      <c r="L981" s="73"/>
      <c r="M981" s="74"/>
      <c r="N981" s="74"/>
      <c r="O981" s="41"/>
      <c r="P981" s="41"/>
      <c r="Q981" s="41"/>
      <c r="R981" s="42"/>
    </row>
    <row r="982" spans="1:18" s="43" customFormat="1" ht="23.25" customHeight="1">
      <c r="A982" s="45"/>
      <c r="B982" s="714"/>
      <c r="C982" s="714"/>
      <c r="D982" s="714"/>
      <c r="E982" s="714"/>
      <c r="F982" s="714"/>
      <c r="G982" s="714"/>
      <c r="H982" s="48"/>
      <c r="I982" s="48"/>
      <c r="J982" s="48"/>
      <c r="K982" s="75"/>
      <c r="L982" s="73"/>
      <c r="M982" s="74"/>
      <c r="N982" s="74"/>
      <c r="O982" s="41"/>
      <c r="P982" s="41"/>
      <c r="Q982" s="41"/>
      <c r="R982" s="42"/>
    </row>
    <row r="983" spans="1:18" s="43" customFormat="1" ht="23.25" customHeight="1">
      <c r="A983" s="45"/>
      <c r="B983" s="714"/>
      <c r="C983" s="714"/>
      <c r="D983" s="714"/>
      <c r="E983" s="714"/>
      <c r="F983" s="714"/>
      <c r="G983" s="714"/>
      <c r="H983" s="49"/>
      <c r="I983" s="49"/>
      <c r="J983" s="49"/>
      <c r="K983" s="72"/>
      <c r="L983" s="76"/>
      <c r="M983" s="74"/>
      <c r="N983" s="74"/>
      <c r="O983" s="41"/>
      <c r="P983" s="41"/>
      <c r="Q983" s="41"/>
      <c r="R983" s="42"/>
    </row>
    <row r="984" spans="1:18" s="43" customFormat="1" ht="23.25" customHeight="1">
      <c r="A984" s="45"/>
      <c r="B984" s="714"/>
      <c r="C984" s="714"/>
      <c r="D984" s="714"/>
      <c r="E984" s="714"/>
      <c r="F984" s="714"/>
      <c r="G984" s="714"/>
      <c r="H984" s="48"/>
      <c r="I984" s="48"/>
      <c r="J984" s="48"/>
      <c r="K984" s="75"/>
      <c r="L984" s="76"/>
      <c r="M984" s="74"/>
      <c r="N984" s="74"/>
      <c r="O984" s="41"/>
      <c r="P984" s="41"/>
      <c r="Q984" s="41"/>
      <c r="R984" s="42"/>
    </row>
    <row r="985" spans="1:18" s="43" customFormat="1" ht="23.25" customHeight="1">
      <c r="A985" s="45"/>
      <c r="B985" s="714"/>
      <c r="C985" s="714"/>
      <c r="D985" s="714"/>
      <c r="E985" s="714"/>
      <c r="F985" s="714"/>
      <c r="G985" s="714"/>
      <c r="H985" s="49"/>
      <c r="I985" s="49"/>
      <c r="J985" s="49"/>
      <c r="K985" s="72"/>
      <c r="L985" s="73"/>
      <c r="M985" s="77"/>
      <c r="N985" s="77"/>
      <c r="O985" s="44"/>
      <c r="P985" s="44"/>
      <c r="Q985" s="44"/>
    </row>
    <row r="986" spans="1:18" s="43" customFormat="1" ht="23.25" customHeight="1">
      <c r="A986" s="45"/>
      <c r="B986" s="714"/>
      <c r="C986" s="714"/>
      <c r="D986" s="714"/>
      <c r="E986" s="714"/>
      <c r="F986" s="714"/>
      <c r="G986" s="714"/>
      <c r="H986" s="48"/>
      <c r="I986" s="48"/>
      <c r="J986" s="48"/>
      <c r="K986" s="75"/>
      <c r="L986" s="73"/>
      <c r="M986" s="77"/>
      <c r="N986" s="77"/>
      <c r="O986" s="44"/>
      <c r="P986" s="44"/>
      <c r="Q986" s="44"/>
    </row>
    <row r="987" spans="1:18" s="43" customFormat="1" ht="23.25" customHeight="1">
      <c r="A987" s="45"/>
      <c r="B987" s="714"/>
      <c r="C987" s="714"/>
      <c r="D987" s="714"/>
      <c r="E987" s="714"/>
      <c r="F987" s="714"/>
      <c r="G987" s="714"/>
      <c r="H987" s="49"/>
      <c r="I987" s="49"/>
      <c r="J987" s="49"/>
      <c r="K987" s="72"/>
      <c r="L987" s="73"/>
      <c r="M987" s="77"/>
      <c r="N987" s="77"/>
      <c r="O987" s="44"/>
      <c r="P987" s="44"/>
      <c r="Q987" s="44"/>
    </row>
    <row r="988" spans="1:18" s="43" customFormat="1" ht="23.25" customHeight="1">
      <c r="A988" s="45"/>
      <c r="B988" s="714"/>
      <c r="C988" s="714"/>
      <c r="D988" s="398"/>
      <c r="E988" s="398"/>
      <c r="F988" s="398"/>
      <c r="G988" s="398"/>
      <c r="H988" s="48"/>
      <c r="I988" s="48"/>
      <c r="J988" s="48"/>
      <c r="K988" s="75"/>
      <c r="L988" s="73"/>
      <c r="M988" s="77"/>
      <c r="N988" s="77"/>
      <c r="O988" s="44"/>
      <c r="P988" s="44"/>
      <c r="Q988" s="44"/>
    </row>
    <row r="989" spans="1:18" s="39" customFormat="1" ht="22.5" customHeight="1">
      <c r="A989" s="709"/>
      <c r="B989" s="709"/>
      <c r="C989" s="709"/>
      <c r="D989" s="709"/>
      <c r="E989" s="709"/>
      <c r="F989" s="709"/>
      <c r="G989" s="709"/>
      <c r="H989" s="709"/>
      <c r="I989" s="385"/>
      <c r="J989" s="385"/>
      <c r="K989" s="70"/>
      <c r="L989" s="70"/>
      <c r="M989" s="71"/>
      <c r="N989" s="71"/>
      <c r="O989" s="37"/>
      <c r="P989" s="37"/>
      <c r="Q989" s="37"/>
      <c r="R989" s="38"/>
    </row>
    <row r="990" spans="1:18" s="47" customFormat="1" ht="48.75" customHeight="1">
      <c r="A990" s="708"/>
      <c r="B990" s="708"/>
      <c r="C990" s="708"/>
      <c r="D990" s="708"/>
      <c r="E990" s="708"/>
      <c r="F990" s="708"/>
      <c r="G990" s="708"/>
      <c r="H990" s="708"/>
      <c r="I990" s="377"/>
      <c r="J990" s="377"/>
      <c r="K990" s="50"/>
      <c r="L990" s="50"/>
      <c r="M990" s="51"/>
      <c r="N990" s="51"/>
      <c r="O990" s="51"/>
      <c r="P990" s="51"/>
      <c r="Q990" s="51"/>
    </row>
    <row r="991" spans="1:18" s="47" customFormat="1" ht="10.5" customHeight="1">
      <c r="A991" s="55"/>
      <c r="B991" s="59"/>
      <c r="C991" s="59"/>
      <c r="D991" s="59"/>
      <c r="E991" s="59"/>
      <c r="F991" s="59"/>
      <c r="G991" s="59"/>
      <c r="H991" s="59"/>
      <c r="I991" s="59"/>
      <c r="J991" s="46"/>
      <c r="K991" s="46"/>
      <c r="L991" s="46"/>
      <c r="M991" s="51"/>
      <c r="N991" s="51"/>
      <c r="O991" s="51"/>
      <c r="P991" s="51"/>
      <c r="Q991" s="51"/>
    </row>
    <row r="992" spans="1:18" s="33" customFormat="1" ht="24" customHeight="1">
      <c r="A992" s="707"/>
      <c r="B992" s="707"/>
      <c r="C992" s="707"/>
      <c r="D992" s="707"/>
      <c r="E992" s="707"/>
      <c r="F992" s="707"/>
      <c r="G992" s="707"/>
      <c r="H992" s="707"/>
      <c r="I992" s="383"/>
      <c r="J992" s="383"/>
      <c r="K992" s="57"/>
      <c r="L992" s="57"/>
      <c r="M992" s="57"/>
      <c r="N992" s="57"/>
      <c r="O992" s="57"/>
      <c r="P992" s="57"/>
      <c r="Q992" s="57"/>
    </row>
    <row r="993" spans="1:17" s="33" customFormat="1" ht="24" customHeight="1">
      <c r="A993" s="707"/>
      <c r="B993" s="707"/>
      <c r="C993" s="707"/>
      <c r="D993" s="707"/>
      <c r="E993" s="707"/>
      <c r="F993" s="707"/>
      <c r="G993" s="707"/>
      <c r="H993" s="707"/>
      <c r="I993" s="383"/>
      <c r="J993" s="383"/>
      <c r="K993" s="376"/>
      <c r="L993" s="376"/>
      <c r="M993" s="57"/>
      <c r="N993" s="57"/>
      <c r="O993" s="57"/>
      <c r="P993" s="57"/>
      <c r="Q993" s="57"/>
    </row>
    <row r="994" spans="1:17" s="33" customFormat="1" ht="29.25" customHeight="1">
      <c r="A994" s="707"/>
      <c r="B994" s="707"/>
      <c r="C994" s="707"/>
      <c r="D994" s="707"/>
      <c r="E994" s="707"/>
      <c r="F994" s="707"/>
      <c r="G994" s="707"/>
      <c r="H994" s="707"/>
      <c r="I994" s="383"/>
      <c r="J994" s="383"/>
      <c r="K994" s="376"/>
      <c r="L994" s="376"/>
      <c r="M994" s="57"/>
      <c r="N994" s="57"/>
      <c r="O994" s="57"/>
      <c r="P994" s="57"/>
      <c r="Q994" s="57"/>
    </row>
    <row r="995" spans="1:17" s="7" customFormat="1" ht="49.5" customHeight="1">
      <c r="A995" s="734"/>
      <c r="B995" s="734"/>
      <c r="C995" s="734"/>
      <c r="D995" s="734"/>
      <c r="E995" s="734"/>
      <c r="F995" s="734"/>
      <c r="G995" s="734"/>
      <c r="H995" s="734"/>
      <c r="I995" s="82"/>
      <c r="J995" s="82"/>
      <c r="K995" s="9"/>
      <c r="L995" s="9"/>
      <c r="M995" s="9"/>
      <c r="N995" s="9"/>
      <c r="O995" s="9"/>
      <c r="P995" s="9"/>
      <c r="Q995" s="9"/>
    </row>
    <row r="996" spans="1:17">
      <c r="B996" s="54"/>
      <c r="C996" s="34"/>
      <c r="D996" s="34"/>
      <c r="F996" s="35"/>
      <c r="G996" s="34"/>
      <c r="H996" s="36"/>
      <c r="I996" s="36"/>
      <c r="J996" s="36"/>
    </row>
    <row r="997" spans="1:17">
      <c r="B997" s="54"/>
      <c r="C997" s="34"/>
      <c r="D997" s="34"/>
      <c r="F997" s="35"/>
      <c r="G997" s="34"/>
      <c r="H997" s="36"/>
      <c r="I997" s="36"/>
      <c r="J997" s="36"/>
    </row>
    <row r="998" spans="1:17">
      <c r="B998" s="54"/>
      <c r="C998" s="34"/>
      <c r="D998" s="34"/>
      <c r="F998" s="35"/>
      <c r="G998" s="34"/>
      <c r="H998" s="36"/>
      <c r="I998" s="36"/>
      <c r="J998" s="36"/>
    </row>
    <row r="999" spans="1:17">
      <c r="B999" s="54"/>
      <c r="C999" s="34"/>
      <c r="D999" s="34"/>
      <c r="F999" s="35"/>
      <c r="G999" s="34"/>
      <c r="H999" s="36"/>
      <c r="I999" s="36"/>
      <c r="J999" s="36"/>
    </row>
    <row r="1000" spans="1:17">
      <c r="B1000" s="54"/>
      <c r="C1000" s="34"/>
      <c r="D1000" s="34"/>
      <c r="F1000" s="35"/>
      <c r="G1000" s="34"/>
      <c r="H1000" s="36"/>
      <c r="I1000" s="36"/>
      <c r="J1000" s="36"/>
    </row>
    <row r="1001" spans="1:17">
      <c r="B1001" s="54"/>
      <c r="C1001" s="34"/>
      <c r="D1001" s="34"/>
      <c r="F1001" s="35"/>
      <c r="G1001" s="34"/>
      <c r="H1001" s="36"/>
      <c r="I1001" s="36"/>
      <c r="J1001" s="36"/>
    </row>
    <row r="1002" spans="1:17">
      <c r="B1002" s="54"/>
      <c r="C1002" s="34"/>
      <c r="D1002" s="34"/>
      <c r="F1002" s="35"/>
      <c r="G1002" s="34"/>
      <c r="H1002" s="36"/>
      <c r="I1002" s="36"/>
      <c r="J1002" s="36"/>
    </row>
    <row r="1003" spans="1:17">
      <c r="B1003" s="54"/>
      <c r="C1003" s="34"/>
      <c r="D1003" s="34"/>
      <c r="F1003" s="35"/>
      <c r="G1003" s="34"/>
      <c r="H1003" s="36"/>
      <c r="I1003" s="36"/>
      <c r="J1003" s="36"/>
    </row>
    <row r="1004" spans="1:17">
      <c r="B1004" s="54"/>
      <c r="C1004" s="34"/>
      <c r="D1004" s="34"/>
      <c r="F1004" s="35"/>
      <c r="G1004" s="34"/>
      <c r="H1004" s="36"/>
      <c r="I1004" s="36"/>
      <c r="J1004" s="36"/>
    </row>
    <row r="1005" spans="1:17">
      <c r="B1005" s="54"/>
      <c r="C1005" s="34"/>
      <c r="D1005" s="34"/>
      <c r="F1005" s="35"/>
      <c r="G1005" s="34"/>
      <c r="H1005" s="36"/>
      <c r="I1005" s="36"/>
      <c r="J1005" s="36"/>
    </row>
    <row r="1006" spans="1:17">
      <c r="B1006" s="54"/>
      <c r="C1006" s="34"/>
      <c r="D1006" s="34"/>
      <c r="F1006" s="35"/>
      <c r="G1006" s="34"/>
      <c r="H1006" s="36"/>
      <c r="I1006" s="36"/>
      <c r="J1006" s="36"/>
    </row>
    <row r="1007" spans="1:17">
      <c r="B1007" s="54"/>
      <c r="C1007" s="34"/>
      <c r="D1007" s="34"/>
      <c r="F1007" s="35"/>
      <c r="G1007" s="34"/>
      <c r="H1007" s="36"/>
      <c r="I1007" s="36"/>
      <c r="J1007" s="36"/>
    </row>
    <row r="1008" spans="1:17">
      <c r="B1008" s="54"/>
      <c r="C1008" s="34"/>
      <c r="D1008" s="34"/>
      <c r="F1008" s="35"/>
      <c r="G1008" s="34"/>
      <c r="H1008" s="36"/>
      <c r="I1008" s="36"/>
      <c r="J1008" s="36"/>
    </row>
    <row r="1009" spans="2:10">
      <c r="B1009" s="54"/>
      <c r="C1009" s="34"/>
      <c r="D1009" s="34"/>
      <c r="F1009" s="35"/>
      <c r="G1009" s="34"/>
      <c r="H1009" s="36"/>
      <c r="I1009" s="36"/>
      <c r="J1009" s="36"/>
    </row>
    <row r="1010" spans="2:10">
      <c r="B1010" s="54"/>
      <c r="C1010" s="34"/>
      <c r="D1010" s="34"/>
      <c r="F1010" s="35"/>
      <c r="G1010" s="34"/>
      <c r="H1010" s="36"/>
      <c r="I1010" s="36"/>
      <c r="J1010" s="36"/>
    </row>
    <row r="1011" spans="2:10">
      <c r="B1011" s="54"/>
      <c r="C1011" s="34"/>
      <c r="D1011" s="34"/>
      <c r="F1011" s="35"/>
      <c r="G1011" s="34"/>
      <c r="H1011" s="36"/>
      <c r="I1011" s="36"/>
      <c r="J1011" s="36"/>
    </row>
    <row r="1012" spans="2:10">
      <c r="B1012" s="54"/>
      <c r="C1012" s="34"/>
      <c r="D1012" s="34"/>
      <c r="F1012" s="35"/>
      <c r="G1012" s="34"/>
      <c r="H1012" s="36"/>
      <c r="I1012" s="36"/>
      <c r="J1012" s="36"/>
    </row>
    <row r="1013" spans="2:10">
      <c r="B1013" s="54"/>
      <c r="C1013" s="34"/>
      <c r="D1013" s="34"/>
      <c r="F1013" s="35"/>
      <c r="G1013" s="34"/>
      <c r="H1013" s="36"/>
      <c r="I1013" s="36"/>
      <c r="J1013" s="36"/>
    </row>
    <row r="1014" spans="2:10">
      <c r="B1014" s="54"/>
      <c r="C1014" s="34"/>
      <c r="D1014" s="34"/>
      <c r="F1014" s="35"/>
      <c r="G1014" s="34"/>
      <c r="H1014" s="36"/>
      <c r="I1014" s="36"/>
      <c r="J1014" s="36"/>
    </row>
    <row r="1015" spans="2:10">
      <c r="B1015" s="54"/>
      <c r="C1015" s="34"/>
      <c r="D1015" s="34"/>
      <c r="F1015" s="35"/>
      <c r="G1015" s="34"/>
      <c r="H1015" s="36"/>
      <c r="I1015" s="36"/>
      <c r="J1015" s="36"/>
    </row>
    <row r="1016" spans="2:10">
      <c r="B1016" s="54"/>
      <c r="C1016" s="34"/>
      <c r="D1016" s="34"/>
      <c r="F1016" s="35"/>
      <c r="G1016" s="34"/>
      <c r="H1016" s="36"/>
      <c r="I1016" s="36"/>
      <c r="J1016" s="36"/>
    </row>
    <row r="1017" spans="2:10">
      <c r="B1017" s="54"/>
      <c r="C1017" s="34"/>
      <c r="D1017" s="34"/>
      <c r="F1017" s="35"/>
      <c r="G1017" s="34"/>
      <c r="H1017" s="36"/>
      <c r="I1017" s="36"/>
      <c r="J1017" s="36"/>
    </row>
    <row r="1018" spans="2:10">
      <c r="B1018" s="54"/>
      <c r="C1018" s="34"/>
      <c r="D1018" s="34"/>
      <c r="F1018" s="35"/>
      <c r="G1018" s="34"/>
      <c r="H1018" s="36"/>
      <c r="I1018" s="36"/>
      <c r="J1018" s="36"/>
    </row>
    <row r="1019" spans="2:10">
      <c r="B1019" s="54"/>
      <c r="C1019" s="34"/>
      <c r="D1019" s="34"/>
      <c r="F1019" s="35"/>
      <c r="G1019" s="34"/>
      <c r="H1019" s="36"/>
      <c r="I1019" s="36"/>
      <c r="J1019" s="36"/>
    </row>
    <row r="1020" spans="2:10">
      <c r="B1020" s="54"/>
      <c r="C1020" s="34"/>
      <c r="D1020" s="34"/>
      <c r="F1020" s="35"/>
      <c r="G1020" s="34"/>
      <c r="H1020" s="36"/>
      <c r="I1020" s="36"/>
      <c r="J1020" s="36"/>
    </row>
    <row r="1021" spans="2:10">
      <c r="B1021" s="54"/>
      <c r="C1021" s="34"/>
      <c r="D1021" s="34"/>
      <c r="F1021" s="35"/>
      <c r="G1021" s="34"/>
      <c r="H1021" s="36"/>
      <c r="I1021" s="36"/>
      <c r="J1021" s="36"/>
    </row>
    <row r="1022" spans="2:10">
      <c r="B1022" s="54"/>
      <c r="C1022" s="34"/>
      <c r="D1022" s="34"/>
      <c r="F1022" s="35"/>
      <c r="G1022" s="34"/>
      <c r="H1022" s="36"/>
      <c r="I1022" s="36"/>
      <c r="J1022" s="36"/>
    </row>
    <row r="1023" spans="2:10">
      <c r="B1023" s="54"/>
      <c r="C1023" s="34"/>
      <c r="D1023" s="34"/>
      <c r="F1023" s="35"/>
      <c r="G1023" s="34"/>
      <c r="H1023" s="36"/>
      <c r="I1023" s="36"/>
      <c r="J1023" s="36"/>
    </row>
    <row r="1024" spans="2:10">
      <c r="B1024" s="54"/>
      <c r="C1024" s="34"/>
      <c r="D1024" s="34"/>
      <c r="F1024" s="35"/>
      <c r="G1024" s="34"/>
      <c r="H1024" s="36"/>
      <c r="I1024" s="36"/>
      <c r="J1024" s="36"/>
    </row>
    <row r="1025" spans="2:10">
      <c r="B1025" s="54"/>
      <c r="C1025" s="34"/>
      <c r="D1025" s="34"/>
      <c r="F1025" s="35"/>
      <c r="G1025" s="34"/>
      <c r="H1025" s="36"/>
      <c r="I1025" s="36"/>
      <c r="J1025" s="36"/>
    </row>
    <row r="1026" spans="2:10">
      <c r="B1026" s="54"/>
      <c r="C1026" s="34"/>
      <c r="D1026" s="34"/>
      <c r="F1026" s="35"/>
      <c r="G1026" s="34"/>
      <c r="H1026" s="36"/>
      <c r="I1026" s="36"/>
      <c r="J1026" s="36"/>
    </row>
    <row r="1027" spans="2:10">
      <c r="B1027" s="54"/>
      <c r="C1027" s="34"/>
      <c r="D1027" s="34"/>
      <c r="F1027" s="35"/>
      <c r="G1027" s="34"/>
      <c r="H1027" s="36"/>
      <c r="I1027" s="36"/>
      <c r="J1027" s="36"/>
    </row>
    <row r="1028" spans="2:10">
      <c r="B1028" s="54"/>
      <c r="C1028" s="34"/>
      <c r="D1028" s="34"/>
      <c r="F1028" s="35"/>
      <c r="G1028" s="34"/>
      <c r="H1028" s="36"/>
      <c r="I1028" s="36"/>
      <c r="J1028" s="36"/>
    </row>
    <row r="1029" spans="2:10">
      <c r="B1029" s="54"/>
      <c r="C1029" s="34"/>
      <c r="D1029" s="34"/>
      <c r="F1029" s="35"/>
      <c r="G1029" s="34"/>
      <c r="H1029" s="36"/>
      <c r="I1029" s="36"/>
      <c r="J1029" s="36"/>
    </row>
    <row r="1030" spans="2:10">
      <c r="B1030" s="54"/>
      <c r="C1030" s="34"/>
      <c r="D1030" s="34"/>
      <c r="F1030" s="35"/>
      <c r="G1030" s="34"/>
      <c r="H1030" s="36"/>
      <c r="I1030" s="36"/>
      <c r="J1030" s="36"/>
    </row>
    <row r="1031" spans="2:10">
      <c r="B1031" s="54"/>
      <c r="C1031" s="34"/>
      <c r="D1031" s="34"/>
      <c r="F1031" s="35"/>
      <c r="G1031" s="34"/>
      <c r="H1031" s="36"/>
      <c r="I1031" s="36"/>
      <c r="J1031" s="36"/>
    </row>
    <row r="1032" spans="2:10">
      <c r="B1032" s="54"/>
      <c r="C1032" s="34"/>
      <c r="D1032" s="34"/>
      <c r="F1032" s="35"/>
      <c r="G1032" s="34"/>
      <c r="H1032" s="36"/>
      <c r="I1032" s="36"/>
      <c r="J1032" s="36"/>
    </row>
    <row r="1033" spans="2:10">
      <c r="B1033" s="54"/>
      <c r="C1033" s="34"/>
      <c r="D1033" s="34"/>
      <c r="F1033" s="35"/>
      <c r="G1033" s="34"/>
      <c r="H1033" s="36"/>
      <c r="I1033" s="36"/>
      <c r="J1033" s="36"/>
    </row>
    <row r="1034" spans="2:10">
      <c r="B1034" s="54"/>
      <c r="C1034" s="34"/>
      <c r="D1034" s="34"/>
      <c r="F1034" s="35"/>
      <c r="G1034" s="34"/>
      <c r="H1034" s="36"/>
      <c r="I1034" s="36"/>
      <c r="J1034" s="36"/>
    </row>
    <row r="1035" spans="2:10">
      <c r="B1035" s="54"/>
      <c r="C1035" s="34"/>
      <c r="D1035" s="34"/>
      <c r="F1035" s="35"/>
      <c r="G1035" s="34"/>
      <c r="H1035" s="36"/>
      <c r="I1035" s="36"/>
      <c r="J1035" s="36"/>
    </row>
    <row r="1036" spans="2:10">
      <c r="B1036" s="54"/>
      <c r="C1036" s="34"/>
      <c r="D1036" s="34"/>
      <c r="F1036" s="35"/>
      <c r="G1036" s="34"/>
      <c r="H1036" s="36"/>
      <c r="I1036" s="36"/>
      <c r="J1036" s="36"/>
    </row>
    <row r="1037" spans="2:10">
      <c r="B1037" s="54"/>
      <c r="C1037" s="34"/>
      <c r="D1037" s="34"/>
      <c r="F1037" s="35"/>
      <c r="G1037" s="34"/>
      <c r="H1037" s="36"/>
      <c r="I1037" s="36"/>
      <c r="J1037" s="36"/>
    </row>
    <row r="1038" spans="2:10">
      <c r="B1038" s="54"/>
      <c r="C1038" s="34"/>
      <c r="D1038" s="34"/>
      <c r="F1038" s="35"/>
      <c r="G1038" s="34"/>
      <c r="H1038" s="36"/>
      <c r="I1038" s="36"/>
      <c r="J1038" s="36"/>
    </row>
    <row r="1039" spans="2:10">
      <c r="B1039" s="54"/>
      <c r="C1039" s="34"/>
      <c r="D1039" s="34"/>
      <c r="F1039" s="35"/>
      <c r="G1039" s="34"/>
      <c r="H1039" s="36"/>
      <c r="I1039" s="36"/>
      <c r="J1039" s="36"/>
    </row>
    <row r="1040" spans="2:10">
      <c r="B1040" s="54"/>
      <c r="C1040" s="34"/>
      <c r="D1040" s="34"/>
      <c r="F1040" s="35"/>
      <c r="G1040" s="34"/>
      <c r="H1040" s="36"/>
      <c r="I1040" s="36"/>
      <c r="J1040" s="36"/>
    </row>
    <row r="1041" spans="2:10">
      <c r="B1041" s="54"/>
      <c r="C1041" s="34"/>
      <c r="D1041" s="34"/>
      <c r="F1041" s="35"/>
      <c r="G1041" s="34"/>
      <c r="H1041" s="36"/>
      <c r="I1041" s="36"/>
      <c r="J1041" s="36"/>
    </row>
    <row r="1042" spans="2:10">
      <c r="B1042" s="54"/>
      <c r="C1042" s="34"/>
      <c r="D1042" s="34"/>
      <c r="F1042" s="35"/>
      <c r="G1042" s="34"/>
      <c r="H1042" s="36"/>
      <c r="I1042" s="36"/>
      <c r="J1042" s="36"/>
    </row>
    <row r="1043" spans="2:10">
      <c r="B1043" s="54"/>
      <c r="C1043" s="34"/>
      <c r="D1043" s="34"/>
      <c r="F1043" s="35"/>
      <c r="G1043" s="34"/>
      <c r="H1043" s="36"/>
      <c r="I1043" s="36"/>
      <c r="J1043" s="36"/>
    </row>
    <row r="1044" spans="2:10">
      <c r="B1044" s="54"/>
      <c r="C1044" s="34"/>
      <c r="D1044" s="34"/>
      <c r="F1044" s="35"/>
      <c r="G1044" s="34"/>
      <c r="H1044" s="36"/>
      <c r="I1044" s="36"/>
      <c r="J1044" s="36"/>
    </row>
    <row r="1045" spans="2:10">
      <c r="B1045" s="54"/>
      <c r="C1045" s="34"/>
      <c r="D1045" s="34"/>
      <c r="F1045" s="35"/>
      <c r="G1045" s="34"/>
      <c r="H1045" s="36"/>
      <c r="I1045" s="36"/>
      <c r="J1045" s="36"/>
    </row>
    <row r="1046" spans="2:10">
      <c r="B1046" s="54"/>
      <c r="C1046" s="34"/>
      <c r="D1046" s="34"/>
      <c r="F1046" s="35"/>
      <c r="G1046" s="34"/>
      <c r="H1046" s="36"/>
      <c r="I1046" s="36"/>
      <c r="J1046" s="36"/>
    </row>
    <row r="1047" spans="2:10">
      <c r="B1047" s="54"/>
      <c r="C1047" s="34"/>
      <c r="D1047" s="34"/>
      <c r="F1047" s="35"/>
      <c r="G1047" s="34"/>
      <c r="H1047" s="36"/>
      <c r="I1047" s="36"/>
      <c r="J1047" s="36"/>
    </row>
    <row r="1048" spans="2:10">
      <c r="B1048" s="54"/>
      <c r="C1048" s="34"/>
      <c r="D1048" s="34"/>
      <c r="F1048" s="35"/>
      <c r="G1048" s="34"/>
      <c r="H1048" s="36"/>
      <c r="I1048" s="36"/>
      <c r="J1048" s="36"/>
    </row>
    <row r="1049" spans="2:10">
      <c r="B1049" s="54"/>
      <c r="C1049" s="34"/>
      <c r="D1049" s="34"/>
      <c r="F1049" s="35"/>
      <c r="G1049" s="34"/>
      <c r="H1049" s="36"/>
      <c r="I1049" s="36"/>
      <c r="J1049" s="36"/>
    </row>
    <row r="1050" spans="2:10">
      <c r="B1050" s="54"/>
      <c r="C1050" s="34"/>
      <c r="D1050" s="34"/>
      <c r="F1050" s="35"/>
      <c r="G1050" s="34"/>
      <c r="H1050" s="36"/>
      <c r="I1050" s="36"/>
      <c r="J1050" s="36"/>
    </row>
    <row r="1051" spans="2:10">
      <c r="B1051" s="54"/>
      <c r="C1051" s="34"/>
      <c r="D1051" s="34"/>
      <c r="F1051" s="35"/>
      <c r="G1051" s="34"/>
      <c r="H1051" s="36"/>
      <c r="I1051" s="36"/>
      <c r="J1051" s="36"/>
    </row>
    <row r="1052" spans="2:10">
      <c r="B1052" s="54"/>
      <c r="C1052" s="34"/>
      <c r="D1052" s="34"/>
      <c r="F1052" s="35"/>
      <c r="G1052" s="34"/>
      <c r="H1052" s="36"/>
      <c r="I1052" s="36"/>
      <c r="J1052" s="36"/>
    </row>
    <row r="1053" spans="2:10">
      <c r="B1053" s="54"/>
      <c r="C1053" s="34"/>
      <c r="D1053" s="34"/>
      <c r="F1053" s="35"/>
      <c r="G1053" s="34"/>
      <c r="H1053" s="36"/>
      <c r="I1053" s="36"/>
      <c r="J1053" s="36"/>
    </row>
    <row r="1054" spans="2:10">
      <c r="B1054" s="54"/>
      <c r="C1054" s="34"/>
      <c r="D1054" s="34"/>
      <c r="F1054" s="35"/>
      <c r="G1054" s="34"/>
      <c r="H1054" s="36"/>
      <c r="I1054" s="36"/>
      <c r="J1054" s="36"/>
    </row>
    <row r="1055" spans="2:10">
      <c r="B1055" s="54"/>
      <c r="C1055" s="34"/>
      <c r="D1055" s="34"/>
      <c r="F1055" s="35"/>
      <c r="G1055" s="34"/>
      <c r="H1055" s="36"/>
      <c r="I1055" s="36"/>
      <c r="J1055" s="36"/>
    </row>
    <row r="1056" spans="2:10">
      <c r="B1056" s="54"/>
      <c r="C1056" s="34"/>
      <c r="D1056" s="34"/>
      <c r="F1056" s="35"/>
      <c r="G1056" s="34"/>
      <c r="H1056" s="36"/>
      <c r="I1056" s="36"/>
      <c r="J1056" s="36"/>
    </row>
    <row r="1057" spans="2:10">
      <c r="B1057" s="54"/>
      <c r="C1057" s="34"/>
      <c r="D1057" s="34"/>
      <c r="F1057" s="35"/>
      <c r="G1057" s="34"/>
      <c r="H1057" s="36"/>
      <c r="I1057" s="36"/>
      <c r="J1057" s="36"/>
    </row>
    <row r="1058" spans="2:10">
      <c r="B1058" s="54"/>
      <c r="C1058" s="34"/>
      <c r="D1058" s="34"/>
      <c r="F1058" s="35"/>
      <c r="G1058" s="34"/>
      <c r="H1058" s="36"/>
      <c r="I1058" s="36"/>
      <c r="J1058" s="36"/>
    </row>
    <row r="1059" spans="2:10">
      <c r="B1059" s="54"/>
      <c r="C1059" s="34"/>
      <c r="D1059" s="34"/>
      <c r="F1059" s="35"/>
      <c r="G1059" s="34"/>
      <c r="H1059" s="36"/>
      <c r="I1059" s="36"/>
      <c r="J1059" s="36"/>
    </row>
    <row r="1060" spans="2:10">
      <c r="B1060" s="54"/>
      <c r="C1060" s="34"/>
      <c r="D1060" s="34"/>
      <c r="F1060" s="35"/>
      <c r="G1060" s="34"/>
      <c r="H1060" s="36"/>
      <c r="I1060" s="36"/>
      <c r="J1060" s="36"/>
    </row>
    <row r="1061" spans="2:10">
      <c r="B1061" s="54"/>
      <c r="C1061" s="34"/>
      <c r="D1061" s="34"/>
      <c r="F1061" s="35"/>
      <c r="G1061" s="34"/>
      <c r="H1061" s="36"/>
      <c r="I1061" s="36"/>
      <c r="J1061" s="36"/>
    </row>
    <row r="1062" spans="2:10">
      <c r="B1062" s="54"/>
      <c r="C1062" s="34"/>
      <c r="D1062" s="34"/>
      <c r="F1062" s="35"/>
      <c r="G1062" s="34"/>
      <c r="H1062" s="36"/>
      <c r="I1062" s="36"/>
      <c r="J1062" s="36"/>
    </row>
    <row r="1063" spans="2:10">
      <c r="B1063" s="54"/>
      <c r="C1063" s="34"/>
      <c r="D1063" s="34"/>
      <c r="F1063" s="35"/>
      <c r="G1063" s="34"/>
      <c r="H1063" s="36"/>
      <c r="I1063" s="36"/>
      <c r="J1063" s="36"/>
    </row>
    <row r="1064" spans="2:10">
      <c r="B1064" s="54"/>
      <c r="C1064" s="34"/>
      <c r="D1064" s="34"/>
      <c r="F1064" s="35"/>
      <c r="G1064" s="34"/>
      <c r="H1064" s="36"/>
      <c r="I1064" s="36"/>
      <c r="J1064" s="36"/>
    </row>
    <row r="1065" spans="2:10">
      <c r="B1065" s="54"/>
      <c r="C1065" s="34"/>
      <c r="D1065" s="34"/>
      <c r="F1065" s="35"/>
      <c r="G1065" s="34"/>
      <c r="H1065" s="36"/>
      <c r="I1065" s="36"/>
      <c r="J1065" s="36"/>
    </row>
    <row r="1066" spans="2:10">
      <c r="B1066" s="54"/>
      <c r="C1066" s="34"/>
      <c r="D1066" s="34"/>
      <c r="F1066" s="35"/>
      <c r="G1066" s="34"/>
      <c r="H1066" s="36"/>
      <c r="I1066" s="36"/>
      <c r="J1066" s="36"/>
    </row>
    <row r="1067" spans="2:10">
      <c r="B1067" s="54"/>
      <c r="C1067" s="34"/>
      <c r="D1067" s="34"/>
      <c r="F1067" s="35"/>
      <c r="G1067" s="34"/>
      <c r="H1067" s="36"/>
      <c r="I1067" s="36"/>
      <c r="J1067" s="36"/>
    </row>
    <row r="1068" spans="2:10">
      <c r="B1068" s="54"/>
      <c r="C1068" s="34"/>
      <c r="D1068" s="34"/>
      <c r="F1068" s="35"/>
      <c r="G1068" s="34"/>
      <c r="H1068" s="36"/>
      <c r="I1068" s="36"/>
      <c r="J1068" s="36"/>
    </row>
    <row r="1069" spans="2:10">
      <c r="B1069" s="54"/>
      <c r="C1069" s="34"/>
      <c r="D1069" s="34"/>
      <c r="F1069" s="35"/>
      <c r="G1069" s="34"/>
      <c r="H1069" s="36"/>
      <c r="I1069" s="36"/>
      <c r="J1069" s="36"/>
    </row>
    <row r="1070" spans="2:10">
      <c r="B1070" s="54"/>
      <c r="C1070" s="34"/>
      <c r="D1070" s="34"/>
      <c r="F1070" s="35"/>
      <c r="G1070" s="34"/>
      <c r="H1070" s="36"/>
      <c r="I1070" s="36"/>
      <c r="J1070" s="36"/>
    </row>
    <row r="1071" spans="2:10">
      <c r="B1071" s="54"/>
      <c r="C1071" s="34"/>
      <c r="D1071" s="34"/>
      <c r="F1071" s="35"/>
      <c r="G1071" s="34"/>
      <c r="H1071" s="36"/>
      <c r="I1071" s="36"/>
      <c r="J1071" s="36"/>
    </row>
    <row r="1072" spans="2:10">
      <c r="B1072" s="54"/>
      <c r="C1072" s="34"/>
      <c r="D1072" s="34"/>
      <c r="F1072" s="35"/>
      <c r="G1072" s="34"/>
      <c r="H1072" s="36"/>
      <c r="I1072" s="36"/>
      <c r="J1072" s="36"/>
    </row>
    <row r="1073" spans="2:10">
      <c r="B1073" s="54"/>
      <c r="C1073" s="34"/>
      <c r="D1073" s="34"/>
      <c r="F1073" s="35"/>
      <c r="G1073" s="34"/>
      <c r="H1073" s="36"/>
      <c r="I1073" s="36"/>
      <c r="J1073" s="36"/>
    </row>
    <row r="1074" spans="2:10">
      <c r="B1074" s="54"/>
      <c r="C1074" s="34"/>
      <c r="D1074" s="34"/>
      <c r="F1074" s="35"/>
      <c r="G1074" s="34"/>
      <c r="H1074" s="36"/>
      <c r="I1074" s="36"/>
      <c r="J1074" s="36"/>
    </row>
    <row r="1075" spans="2:10">
      <c r="B1075" s="54"/>
      <c r="C1075" s="34"/>
      <c r="D1075" s="34"/>
      <c r="F1075" s="35"/>
      <c r="G1075" s="34"/>
      <c r="H1075" s="36"/>
      <c r="I1075" s="36"/>
      <c r="J1075" s="36"/>
    </row>
    <row r="1076" spans="2:10">
      <c r="B1076" s="54"/>
      <c r="C1076" s="34"/>
      <c r="D1076" s="34"/>
      <c r="F1076" s="35"/>
      <c r="G1076" s="34"/>
      <c r="H1076" s="36"/>
      <c r="I1076" s="36"/>
      <c r="J1076" s="36"/>
    </row>
    <row r="1077" spans="2:10">
      <c r="B1077" s="54"/>
      <c r="C1077" s="34"/>
      <c r="D1077" s="34"/>
      <c r="F1077" s="35"/>
      <c r="G1077" s="34"/>
      <c r="H1077" s="36"/>
      <c r="I1077" s="36"/>
      <c r="J1077" s="36"/>
    </row>
    <row r="1078" spans="2:10">
      <c r="B1078" s="54"/>
      <c r="C1078" s="34"/>
      <c r="D1078" s="34"/>
      <c r="F1078" s="35"/>
      <c r="G1078" s="34"/>
      <c r="H1078" s="36"/>
      <c r="I1078" s="36"/>
      <c r="J1078" s="36"/>
    </row>
    <row r="1079" spans="2:10">
      <c r="B1079" s="54"/>
      <c r="C1079" s="34"/>
      <c r="D1079" s="34"/>
      <c r="F1079" s="35"/>
      <c r="G1079" s="34"/>
      <c r="H1079" s="36"/>
      <c r="I1079" s="36"/>
      <c r="J1079" s="36"/>
    </row>
    <row r="1080" spans="2:10">
      <c r="B1080" s="54"/>
      <c r="C1080" s="34"/>
      <c r="D1080" s="34"/>
      <c r="F1080" s="35"/>
      <c r="G1080" s="34"/>
      <c r="H1080" s="36"/>
      <c r="I1080" s="36"/>
      <c r="J1080" s="36"/>
    </row>
    <row r="1081" spans="2:10">
      <c r="B1081" s="54"/>
      <c r="C1081" s="34"/>
      <c r="D1081" s="34"/>
      <c r="F1081" s="35"/>
      <c r="G1081" s="34"/>
      <c r="H1081" s="36"/>
      <c r="I1081" s="36"/>
      <c r="J1081" s="36"/>
    </row>
    <row r="1082" spans="2:10">
      <c r="B1082" s="54"/>
      <c r="C1082" s="34"/>
      <c r="D1082" s="34"/>
      <c r="F1082" s="35"/>
      <c r="G1082" s="34"/>
      <c r="H1082" s="36"/>
      <c r="I1082" s="36"/>
      <c r="J1082" s="36"/>
    </row>
    <row r="1083" spans="2:10">
      <c r="B1083" s="54"/>
      <c r="C1083" s="34"/>
      <c r="D1083" s="34"/>
      <c r="F1083" s="35"/>
      <c r="G1083" s="34"/>
      <c r="H1083" s="36"/>
      <c r="I1083" s="36"/>
      <c r="J1083" s="36"/>
    </row>
    <row r="1084" spans="2:10">
      <c r="B1084" s="54"/>
      <c r="C1084" s="34"/>
      <c r="D1084" s="34"/>
      <c r="F1084" s="35"/>
      <c r="G1084" s="34"/>
      <c r="H1084" s="36"/>
      <c r="I1084" s="36"/>
      <c r="J1084" s="36"/>
    </row>
    <row r="1085" spans="2:10">
      <c r="B1085" s="54"/>
      <c r="C1085" s="34"/>
      <c r="D1085" s="34"/>
      <c r="F1085" s="35"/>
      <c r="G1085" s="34"/>
      <c r="H1085" s="36"/>
      <c r="I1085" s="36"/>
      <c r="J1085" s="36"/>
    </row>
    <row r="1086" spans="2:10">
      <c r="B1086" s="54"/>
      <c r="C1086" s="34"/>
      <c r="D1086" s="34"/>
      <c r="F1086" s="35"/>
      <c r="G1086" s="34"/>
      <c r="H1086" s="36"/>
      <c r="I1086" s="36"/>
      <c r="J1086" s="36"/>
    </row>
    <row r="1087" spans="2:10">
      <c r="B1087" s="54"/>
      <c r="C1087" s="34"/>
      <c r="D1087" s="34"/>
      <c r="F1087" s="35"/>
      <c r="G1087" s="34"/>
      <c r="H1087" s="36"/>
      <c r="I1087" s="36"/>
      <c r="J1087" s="36"/>
    </row>
    <row r="1088" spans="2:10">
      <c r="B1088" s="54"/>
      <c r="C1088" s="34"/>
      <c r="D1088" s="34"/>
      <c r="F1088" s="35"/>
      <c r="G1088" s="34"/>
      <c r="H1088" s="36"/>
      <c r="I1088" s="36"/>
      <c r="J1088" s="36"/>
    </row>
    <row r="1089" spans="2:10">
      <c r="B1089" s="54"/>
      <c r="C1089" s="34"/>
      <c r="D1089" s="34"/>
      <c r="F1089" s="35"/>
      <c r="G1089" s="34"/>
      <c r="H1089" s="36"/>
      <c r="I1089" s="36"/>
      <c r="J1089" s="36"/>
    </row>
    <row r="1090" spans="2:10">
      <c r="B1090" s="54"/>
      <c r="C1090" s="34"/>
      <c r="D1090" s="34"/>
      <c r="F1090" s="35"/>
      <c r="G1090" s="34"/>
      <c r="H1090" s="36"/>
      <c r="I1090" s="36"/>
      <c r="J1090" s="36"/>
    </row>
    <row r="1091" spans="2:10">
      <c r="B1091" s="54"/>
      <c r="C1091" s="34"/>
      <c r="D1091" s="34"/>
      <c r="F1091" s="35"/>
      <c r="G1091" s="34"/>
      <c r="H1091" s="36"/>
      <c r="I1091" s="36"/>
      <c r="J1091" s="36"/>
    </row>
    <row r="1092" spans="2:10">
      <c r="B1092" s="54"/>
      <c r="C1092" s="34"/>
      <c r="D1092" s="34"/>
      <c r="F1092" s="35"/>
      <c r="G1092" s="34"/>
      <c r="H1092" s="36"/>
      <c r="I1092" s="36"/>
      <c r="J1092" s="36"/>
    </row>
    <row r="1093" spans="2:10">
      <c r="B1093" s="54"/>
      <c r="C1093" s="34"/>
      <c r="D1093" s="34"/>
      <c r="F1093" s="35"/>
      <c r="G1093" s="34"/>
      <c r="H1093" s="36"/>
      <c r="I1093" s="36"/>
      <c r="J1093" s="36"/>
    </row>
    <row r="1094" spans="2:10">
      <c r="B1094" s="54"/>
      <c r="C1094" s="34"/>
      <c r="D1094" s="34"/>
      <c r="F1094" s="35"/>
      <c r="G1094" s="34"/>
      <c r="H1094" s="36"/>
      <c r="I1094" s="36"/>
      <c r="J1094" s="36"/>
    </row>
    <row r="1095" spans="2:10">
      <c r="B1095" s="54"/>
      <c r="C1095" s="34"/>
      <c r="D1095" s="34"/>
      <c r="F1095" s="35"/>
      <c r="G1095" s="34"/>
      <c r="H1095" s="36"/>
      <c r="I1095" s="36"/>
      <c r="J1095" s="36"/>
    </row>
    <row r="1096" spans="2:10">
      <c r="B1096" s="54"/>
      <c r="C1096" s="34"/>
      <c r="D1096" s="34"/>
      <c r="F1096" s="35"/>
      <c r="G1096" s="34"/>
      <c r="H1096" s="36"/>
      <c r="I1096" s="36"/>
      <c r="J1096" s="36"/>
    </row>
    <row r="1097" spans="2:10">
      <c r="B1097" s="54"/>
      <c r="C1097" s="34"/>
      <c r="D1097" s="34"/>
      <c r="F1097" s="35"/>
      <c r="G1097" s="34"/>
      <c r="H1097" s="36"/>
      <c r="I1097" s="36"/>
      <c r="J1097" s="36"/>
    </row>
    <row r="1098" spans="2:10">
      <c r="B1098" s="54"/>
      <c r="C1098" s="34"/>
      <c r="D1098" s="34"/>
      <c r="F1098" s="35"/>
      <c r="G1098" s="34"/>
      <c r="H1098" s="36"/>
      <c r="I1098" s="36"/>
      <c r="J1098" s="36"/>
    </row>
    <row r="1099" spans="2:10">
      <c r="B1099" s="54"/>
      <c r="C1099" s="34"/>
      <c r="D1099" s="34"/>
      <c r="F1099" s="35"/>
      <c r="G1099" s="34"/>
      <c r="H1099" s="36"/>
      <c r="I1099" s="36"/>
      <c r="J1099" s="36"/>
    </row>
    <row r="1100" spans="2:10">
      <c r="B1100" s="54"/>
      <c r="C1100" s="34"/>
      <c r="D1100" s="34"/>
      <c r="F1100" s="35"/>
      <c r="G1100" s="34"/>
      <c r="H1100" s="36"/>
      <c r="I1100" s="36"/>
      <c r="J1100" s="36"/>
    </row>
    <row r="1101" spans="2:10">
      <c r="B1101" s="54"/>
      <c r="C1101" s="34"/>
      <c r="D1101" s="34"/>
      <c r="F1101" s="35"/>
      <c r="G1101" s="34"/>
      <c r="H1101" s="36"/>
      <c r="I1101" s="36"/>
      <c r="J1101" s="36"/>
    </row>
    <row r="1102" spans="2:10">
      <c r="B1102" s="54"/>
      <c r="C1102" s="34"/>
      <c r="D1102" s="34"/>
      <c r="F1102" s="35"/>
      <c r="G1102" s="34"/>
      <c r="H1102" s="36"/>
      <c r="I1102" s="36"/>
      <c r="J1102" s="36"/>
    </row>
  </sheetData>
  <sheetCalcPr fullCalcOnLoad="1"/>
  <mergeCells count="1806">
    <mergeCell ref="E672:E678"/>
    <mergeCell ref="E715:E716"/>
    <mergeCell ref="E936:E938"/>
    <mergeCell ref="E663:E665"/>
    <mergeCell ref="E760:E766"/>
    <mergeCell ref="F760:F766"/>
    <mergeCell ref="E679:E680"/>
    <mergeCell ref="E696:E697"/>
    <mergeCell ref="A908:H908"/>
    <mergeCell ref="A864:A870"/>
    <mergeCell ref="C654:D654"/>
    <mergeCell ref="C655:D655"/>
    <mergeCell ref="C656:D656"/>
    <mergeCell ref="E659:E661"/>
    <mergeCell ref="C661:D661"/>
    <mergeCell ref="A658:H658"/>
    <mergeCell ref="A653:A656"/>
    <mergeCell ref="B653:B656"/>
    <mergeCell ref="C653:D653"/>
    <mergeCell ref="E653:E656"/>
    <mergeCell ref="F653:F656"/>
    <mergeCell ref="H653:H656"/>
    <mergeCell ref="I649:I652"/>
    <mergeCell ref="J649:J652"/>
    <mergeCell ref="C650:D650"/>
    <mergeCell ref="C651:D651"/>
    <mergeCell ref="C652:D652"/>
    <mergeCell ref="I653:I656"/>
    <mergeCell ref="A647:H647"/>
    <mergeCell ref="C648:D648"/>
    <mergeCell ref="A649:A652"/>
    <mergeCell ref="B649:B652"/>
    <mergeCell ref="C649:D649"/>
    <mergeCell ref="E649:E652"/>
    <mergeCell ref="F649:F652"/>
    <mergeCell ref="H649:H652"/>
    <mergeCell ref="J923:J928"/>
    <mergeCell ref="J951:J953"/>
    <mergeCell ref="J823:J829"/>
    <mergeCell ref="J831:J836"/>
    <mergeCell ref="J837:J843"/>
    <mergeCell ref="J844:J849"/>
    <mergeCell ref="J850:J856"/>
    <mergeCell ref="J857:J862"/>
    <mergeCell ref="J809:J814"/>
    <mergeCell ref="J816:J822"/>
    <mergeCell ref="J956:J958"/>
    <mergeCell ref="J864:J870"/>
    <mergeCell ref="J871:J877"/>
    <mergeCell ref="J878:J884"/>
    <mergeCell ref="J885:J891"/>
    <mergeCell ref="J903:J907"/>
    <mergeCell ref="J910:J915"/>
    <mergeCell ref="J917:J921"/>
    <mergeCell ref="J769:J775"/>
    <mergeCell ref="J776:J781"/>
    <mergeCell ref="J782:J788"/>
    <mergeCell ref="J789:J795"/>
    <mergeCell ref="J796:J801"/>
    <mergeCell ref="J802:J808"/>
    <mergeCell ref="J725:J731"/>
    <mergeCell ref="J732:J738"/>
    <mergeCell ref="J740:J746"/>
    <mergeCell ref="J747:J752"/>
    <mergeCell ref="J753:J759"/>
    <mergeCell ref="J760:J766"/>
    <mergeCell ref="J610:J616"/>
    <mergeCell ref="J617:J623"/>
    <mergeCell ref="J625:J630"/>
    <mergeCell ref="J632:J638"/>
    <mergeCell ref="J639:J645"/>
    <mergeCell ref="J719:J724"/>
    <mergeCell ref="J653:J656"/>
    <mergeCell ref="J564:J570"/>
    <mergeCell ref="J573:J579"/>
    <mergeCell ref="J580:J586"/>
    <mergeCell ref="J587:J593"/>
    <mergeCell ref="J595:J601"/>
    <mergeCell ref="J603:J609"/>
    <mergeCell ref="J514:J520"/>
    <mergeCell ref="J526:J532"/>
    <mergeCell ref="J535:J541"/>
    <mergeCell ref="J544:J550"/>
    <mergeCell ref="J551:J557"/>
    <mergeCell ref="J558:J563"/>
    <mergeCell ref="J422:J428"/>
    <mergeCell ref="J429:J435"/>
    <mergeCell ref="J438:J441"/>
    <mergeCell ref="J442:J448"/>
    <mergeCell ref="J449:J455"/>
    <mergeCell ref="J506:J511"/>
    <mergeCell ref="J384:J390"/>
    <mergeCell ref="J392:J395"/>
    <mergeCell ref="J397:J402"/>
    <mergeCell ref="J403:J409"/>
    <mergeCell ref="J410:J416"/>
    <mergeCell ref="J418:J421"/>
    <mergeCell ref="J345:J350"/>
    <mergeCell ref="J351:J357"/>
    <mergeCell ref="J359:J365"/>
    <mergeCell ref="J367:J370"/>
    <mergeCell ref="J371:J376"/>
    <mergeCell ref="J377:J383"/>
    <mergeCell ref="J308:J314"/>
    <mergeCell ref="J316:J319"/>
    <mergeCell ref="J320:J325"/>
    <mergeCell ref="J326:J332"/>
    <mergeCell ref="J333:J339"/>
    <mergeCell ref="J341:J344"/>
    <mergeCell ref="J269:J274"/>
    <mergeCell ref="J276:J282"/>
    <mergeCell ref="J283:J289"/>
    <mergeCell ref="J291:J294"/>
    <mergeCell ref="J295:J300"/>
    <mergeCell ref="J301:J307"/>
    <mergeCell ref="J231:J237"/>
    <mergeCell ref="J240:J243"/>
    <mergeCell ref="J244:J249"/>
    <mergeCell ref="J250:J256"/>
    <mergeCell ref="J257:J263"/>
    <mergeCell ref="J265:J268"/>
    <mergeCell ref="I923:I928"/>
    <mergeCell ref="I951:I953"/>
    <mergeCell ref="I956:I958"/>
    <mergeCell ref="J134:J139"/>
    <mergeCell ref="J141:J146"/>
    <mergeCell ref="J158:J164"/>
    <mergeCell ref="J165:J171"/>
    <mergeCell ref="J214:J217"/>
    <mergeCell ref="J218:J223"/>
    <mergeCell ref="J224:J230"/>
    <mergeCell ref="I871:I877"/>
    <mergeCell ref="I878:I884"/>
    <mergeCell ref="I885:I891"/>
    <mergeCell ref="I903:I907"/>
    <mergeCell ref="I910:I915"/>
    <mergeCell ref="I917:I921"/>
    <mergeCell ref="I831:I836"/>
    <mergeCell ref="I837:I843"/>
    <mergeCell ref="I844:I849"/>
    <mergeCell ref="I850:I856"/>
    <mergeCell ref="I857:I862"/>
    <mergeCell ref="I864:I870"/>
    <mergeCell ref="I789:I795"/>
    <mergeCell ref="I796:I801"/>
    <mergeCell ref="I802:I808"/>
    <mergeCell ref="I809:I814"/>
    <mergeCell ref="I816:I822"/>
    <mergeCell ref="I823:I829"/>
    <mergeCell ref="I747:I752"/>
    <mergeCell ref="I753:I759"/>
    <mergeCell ref="I760:I766"/>
    <mergeCell ref="I769:I775"/>
    <mergeCell ref="I776:I781"/>
    <mergeCell ref="I782:I788"/>
    <mergeCell ref="I632:I638"/>
    <mergeCell ref="I639:I645"/>
    <mergeCell ref="I719:I724"/>
    <mergeCell ref="I725:I731"/>
    <mergeCell ref="I732:I738"/>
    <mergeCell ref="I740:I746"/>
    <mergeCell ref="I587:I593"/>
    <mergeCell ref="I595:I601"/>
    <mergeCell ref="I603:I609"/>
    <mergeCell ref="I610:I616"/>
    <mergeCell ref="I617:I623"/>
    <mergeCell ref="I625:I630"/>
    <mergeCell ref="I544:I550"/>
    <mergeCell ref="I551:I557"/>
    <mergeCell ref="I558:I563"/>
    <mergeCell ref="I564:I570"/>
    <mergeCell ref="I573:I579"/>
    <mergeCell ref="I580:I586"/>
    <mergeCell ref="I442:I448"/>
    <mergeCell ref="I449:I455"/>
    <mergeCell ref="I506:I511"/>
    <mergeCell ref="I514:I520"/>
    <mergeCell ref="I526:I532"/>
    <mergeCell ref="I535:I541"/>
    <mergeCell ref="I403:I409"/>
    <mergeCell ref="I410:I416"/>
    <mergeCell ref="I418:I421"/>
    <mergeCell ref="I422:I428"/>
    <mergeCell ref="I429:I435"/>
    <mergeCell ref="I438:I441"/>
    <mergeCell ref="I367:I370"/>
    <mergeCell ref="I371:I376"/>
    <mergeCell ref="I377:I383"/>
    <mergeCell ref="I384:I390"/>
    <mergeCell ref="I392:I395"/>
    <mergeCell ref="I397:I402"/>
    <mergeCell ref="I326:I332"/>
    <mergeCell ref="I333:I339"/>
    <mergeCell ref="I341:I344"/>
    <mergeCell ref="I345:I350"/>
    <mergeCell ref="I351:I357"/>
    <mergeCell ref="I359:I365"/>
    <mergeCell ref="I291:I294"/>
    <mergeCell ref="I295:I300"/>
    <mergeCell ref="I301:I307"/>
    <mergeCell ref="I308:I314"/>
    <mergeCell ref="I316:I319"/>
    <mergeCell ref="I320:I325"/>
    <mergeCell ref="I250:I256"/>
    <mergeCell ref="I257:I263"/>
    <mergeCell ref="I265:I268"/>
    <mergeCell ref="I269:I274"/>
    <mergeCell ref="I276:I282"/>
    <mergeCell ref="I283:I289"/>
    <mergeCell ref="I214:I217"/>
    <mergeCell ref="I218:I223"/>
    <mergeCell ref="I224:I230"/>
    <mergeCell ref="I231:I237"/>
    <mergeCell ref="I240:I243"/>
    <mergeCell ref="I244:I249"/>
    <mergeCell ref="E165:E171"/>
    <mergeCell ref="H165:H171"/>
    <mergeCell ref="I134:I139"/>
    <mergeCell ref="I141:I146"/>
    <mergeCell ref="I158:I164"/>
    <mergeCell ref="I165:I171"/>
    <mergeCell ref="C195:D195"/>
    <mergeCell ref="C185:D185"/>
    <mergeCell ref="H158:H164"/>
    <mergeCell ref="C180:D180"/>
    <mergeCell ref="B158:B164"/>
    <mergeCell ref="C178:D178"/>
    <mergeCell ref="C170:D170"/>
    <mergeCell ref="F158:F164"/>
    <mergeCell ref="C175:D175"/>
    <mergeCell ref="C168:D168"/>
    <mergeCell ref="E191:E192"/>
    <mergeCell ref="C171:D171"/>
    <mergeCell ref="F165:F171"/>
    <mergeCell ref="C173:D173"/>
    <mergeCell ref="E182:E183"/>
    <mergeCell ref="E184:E185"/>
    <mergeCell ref="C187:D187"/>
    <mergeCell ref="C189:D189"/>
    <mergeCell ref="E177:E179"/>
    <mergeCell ref="C190:D190"/>
    <mergeCell ref="C211:D211"/>
    <mergeCell ref="E477:E479"/>
    <mergeCell ref="E193:E194"/>
    <mergeCell ref="C286:D286"/>
    <mergeCell ref="C208:D208"/>
    <mergeCell ref="C282:D282"/>
    <mergeCell ref="C281:D281"/>
    <mergeCell ref="C205:D205"/>
    <mergeCell ref="C215:D215"/>
    <mergeCell ref="E463:E466"/>
    <mergeCell ref="C476:D476"/>
    <mergeCell ref="C283:D283"/>
    <mergeCell ref="C285:D285"/>
    <mergeCell ref="E384:E391"/>
    <mergeCell ref="C304:D304"/>
    <mergeCell ref="C310:D310"/>
    <mergeCell ref="C318:D318"/>
    <mergeCell ref="E283:E290"/>
    <mergeCell ref="C383:D383"/>
    <mergeCell ref="A396:H396"/>
    <mergeCell ref="A91:A95"/>
    <mergeCell ref="C119:D119"/>
    <mergeCell ref="C204:D204"/>
    <mergeCell ref="C206:D206"/>
    <mergeCell ref="E201:E202"/>
    <mergeCell ref="A158:A164"/>
    <mergeCell ref="E173:E175"/>
    <mergeCell ref="E189:E190"/>
    <mergeCell ref="E180:E181"/>
    <mergeCell ref="C139:D139"/>
    <mergeCell ref="C212:D212"/>
    <mergeCell ref="E214:E217"/>
    <mergeCell ref="E595:E601"/>
    <mergeCell ref="E535:E542"/>
    <mergeCell ref="C538:D538"/>
    <mergeCell ref="C269:D269"/>
    <mergeCell ref="E551:E557"/>
    <mergeCell ref="C600:D600"/>
    <mergeCell ref="C588:D588"/>
    <mergeCell ref="E211:E212"/>
    <mergeCell ref="C593:D593"/>
    <mergeCell ref="A603:A609"/>
    <mergeCell ref="C591:D591"/>
    <mergeCell ref="C594:D594"/>
    <mergeCell ref="C598:D598"/>
    <mergeCell ref="C604:D604"/>
    <mergeCell ref="C592:D592"/>
    <mergeCell ref="A595:A601"/>
    <mergeCell ref="B603:B609"/>
    <mergeCell ref="A587:A593"/>
    <mergeCell ref="C188:D188"/>
    <mergeCell ref="C158:D158"/>
    <mergeCell ref="C162:D162"/>
    <mergeCell ref="C202:D202"/>
    <mergeCell ref="C199:D199"/>
    <mergeCell ref="C197:D197"/>
    <mergeCell ref="C174:D174"/>
    <mergeCell ref="A172:H172"/>
    <mergeCell ref="A176:H176"/>
    <mergeCell ref="A200:H200"/>
    <mergeCell ref="E195:E196"/>
    <mergeCell ref="E158:E164"/>
    <mergeCell ref="C182:D182"/>
    <mergeCell ref="C169:D169"/>
    <mergeCell ref="C191:D191"/>
    <mergeCell ref="C154:D154"/>
    <mergeCell ref="C192:D192"/>
    <mergeCell ref="C184:D184"/>
    <mergeCell ref="C177:D177"/>
    <mergeCell ref="C194:D194"/>
    <mergeCell ref="A3:H3"/>
    <mergeCell ref="A4:H4"/>
    <mergeCell ref="A5:H5"/>
    <mergeCell ref="A6:H6"/>
    <mergeCell ref="A74:H74"/>
    <mergeCell ref="C15:D15"/>
    <mergeCell ref="B41:B46"/>
    <mergeCell ref="G42:H46"/>
    <mergeCell ref="C22:D22"/>
    <mergeCell ref="A73:H73"/>
    <mergeCell ref="A610:A616"/>
    <mergeCell ref="C611:D611"/>
    <mergeCell ref="B610:B616"/>
    <mergeCell ref="C629:D629"/>
    <mergeCell ref="G63:H63"/>
    <mergeCell ref="A617:A623"/>
    <mergeCell ref="C616:D616"/>
    <mergeCell ref="C618:D618"/>
    <mergeCell ref="C623:D623"/>
    <mergeCell ref="F610:F616"/>
    <mergeCell ref="E632:E638"/>
    <mergeCell ref="A625:A630"/>
    <mergeCell ref="B625:B630"/>
    <mergeCell ref="C624:D624"/>
    <mergeCell ref="E625:E630"/>
    <mergeCell ref="C626:D626"/>
    <mergeCell ref="C92:D92"/>
    <mergeCell ref="B63:B67"/>
    <mergeCell ref="C65:D65"/>
    <mergeCell ref="E68:E72"/>
    <mergeCell ref="C83:D83"/>
    <mergeCell ref="F632:F638"/>
    <mergeCell ref="C636:D636"/>
    <mergeCell ref="C625:D625"/>
    <mergeCell ref="E617:E624"/>
    <mergeCell ref="F617:F623"/>
    <mergeCell ref="E96:E100"/>
    <mergeCell ref="C151:D151"/>
    <mergeCell ref="E148:E151"/>
    <mergeCell ref="E118:E119"/>
    <mergeCell ref="C193:D193"/>
    <mergeCell ref="B59:B62"/>
    <mergeCell ref="E59:E62"/>
    <mergeCell ref="E63:E67"/>
    <mergeCell ref="C59:D59"/>
    <mergeCell ref="E78:E80"/>
    <mergeCell ref="C124:D124"/>
    <mergeCell ref="C313:D313"/>
    <mergeCell ref="C153:D153"/>
    <mergeCell ref="C121:D121"/>
    <mergeCell ref="C133:D133"/>
    <mergeCell ref="C129:D129"/>
    <mergeCell ref="C131:D131"/>
    <mergeCell ref="C201:D201"/>
    <mergeCell ref="C152:D152"/>
    <mergeCell ref="C203:D203"/>
    <mergeCell ref="C142:D142"/>
    <mergeCell ref="G113:H116"/>
    <mergeCell ref="C91:D91"/>
    <mergeCell ref="E91:E95"/>
    <mergeCell ref="H141:H146"/>
    <mergeCell ref="E209:E210"/>
    <mergeCell ref="C157:D157"/>
    <mergeCell ref="C165:D165"/>
    <mergeCell ref="C166:D166"/>
    <mergeCell ref="C145:D145"/>
    <mergeCell ref="C665:D665"/>
    <mergeCell ref="C671:D671"/>
    <mergeCell ref="C126:D126"/>
    <mergeCell ref="C125:D125"/>
    <mergeCell ref="C111:D111"/>
    <mergeCell ref="C120:D120"/>
    <mergeCell ref="A117:H117"/>
    <mergeCell ref="E141:E146"/>
    <mergeCell ref="C144:D144"/>
    <mergeCell ref="G112:H112"/>
    <mergeCell ref="H535:H541"/>
    <mergeCell ref="A580:A586"/>
    <mergeCell ref="C664:D664"/>
    <mergeCell ref="E603:E609"/>
    <mergeCell ref="B580:B586"/>
    <mergeCell ref="F625:F630"/>
    <mergeCell ref="A632:A638"/>
    <mergeCell ref="C632:D632"/>
    <mergeCell ref="C633:D633"/>
    <mergeCell ref="C622:D622"/>
    <mergeCell ref="C210:D210"/>
    <mergeCell ref="C207:D207"/>
    <mergeCell ref="C708:D708"/>
    <mergeCell ref="C773:D773"/>
    <mergeCell ref="D983:G983"/>
    <mergeCell ref="C682:D682"/>
    <mergeCell ref="C539:D539"/>
    <mergeCell ref="C724:D724"/>
    <mergeCell ref="C642:D642"/>
    <mergeCell ref="A657:H657"/>
    <mergeCell ref="A995:H995"/>
    <mergeCell ref="C736:D736"/>
    <mergeCell ref="C764:D764"/>
    <mergeCell ref="C903:D903"/>
    <mergeCell ref="F903:F907"/>
    <mergeCell ref="F514:F522"/>
    <mergeCell ref="C646:D646"/>
    <mergeCell ref="C612:D612"/>
    <mergeCell ref="H526:H532"/>
    <mergeCell ref="C678:D678"/>
    <mergeCell ref="C90:D90"/>
    <mergeCell ref="C86:D86"/>
    <mergeCell ref="B112:B116"/>
    <mergeCell ref="F86:F90"/>
    <mergeCell ref="E112:E116"/>
    <mergeCell ref="F107:F111"/>
    <mergeCell ref="A106:H106"/>
    <mergeCell ref="A112:A116"/>
    <mergeCell ref="C94:D94"/>
    <mergeCell ref="B101:B105"/>
    <mergeCell ref="C85:D85"/>
    <mergeCell ref="C78:D78"/>
    <mergeCell ref="G102:H105"/>
    <mergeCell ref="C96:D96"/>
    <mergeCell ref="C102:D102"/>
    <mergeCell ref="C97:D97"/>
    <mergeCell ref="C79:D79"/>
    <mergeCell ref="G86:H86"/>
    <mergeCell ref="E81:E85"/>
    <mergeCell ref="F91:F95"/>
    <mergeCell ref="A41:A46"/>
    <mergeCell ref="A134:A139"/>
    <mergeCell ref="A107:A111"/>
    <mergeCell ref="B107:B111"/>
    <mergeCell ref="A96:A100"/>
    <mergeCell ref="A86:A90"/>
    <mergeCell ref="A101:A105"/>
    <mergeCell ref="B96:B100"/>
    <mergeCell ref="B53:B58"/>
    <mergeCell ref="A53:A58"/>
    <mergeCell ref="C51:D51"/>
    <mergeCell ref="C61:D61"/>
    <mergeCell ref="C52:D52"/>
    <mergeCell ref="C44:D44"/>
    <mergeCell ref="C53:D53"/>
    <mergeCell ref="C58:D58"/>
    <mergeCell ref="C49:D49"/>
    <mergeCell ref="C60:D60"/>
    <mergeCell ref="C55:D55"/>
    <mergeCell ref="G92:H95"/>
    <mergeCell ref="E107:E111"/>
    <mergeCell ref="C98:D98"/>
    <mergeCell ref="G97:H100"/>
    <mergeCell ref="G101:H101"/>
    <mergeCell ref="G96:H96"/>
    <mergeCell ref="G107:H107"/>
    <mergeCell ref="G91:H91"/>
    <mergeCell ref="C84:D84"/>
    <mergeCell ref="G108:H111"/>
    <mergeCell ref="F96:F100"/>
    <mergeCell ref="C110:D110"/>
    <mergeCell ref="E101:E105"/>
    <mergeCell ref="C107:D107"/>
    <mergeCell ref="F59:F62"/>
    <mergeCell ref="C76:D76"/>
    <mergeCell ref="C87:D87"/>
    <mergeCell ref="G69:H72"/>
    <mergeCell ref="G87:H90"/>
    <mergeCell ref="F63:F67"/>
    <mergeCell ref="C63:D63"/>
    <mergeCell ref="E86:E90"/>
    <mergeCell ref="C56:D56"/>
    <mergeCell ref="C69:D69"/>
    <mergeCell ref="E53:E58"/>
    <mergeCell ref="C80:D80"/>
    <mergeCell ref="C81:D81"/>
    <mergeCell ref="C70:D70"/>
    <mergeCell ref="C72:D72"/>
    <mergeCell ref="C89:D89"/>
    <mergeCell ref="E75:E77"/>
    <mergeCell ref="C77:D77"/>
    <mergeCell ref="C88:D88"/>
    <mergeCell ref="C156:D156"/>
    <mergeCell ref="C100:D100"/>
    <mergeCell ref="C103:D103"/>
    <mergeCell ref="C108:D108"/>
    <mergeCell ref="C95:D95"/>
    <mergeCell ref="C93:D93"/>
    <mergeCell ref="C138:D138"/>
    <mergeCell ref="C638:D638"/>
    <mergeCell ref="C527:D527"/>
    <mergeCell ref="C551:D551"/>
    <mergeCell ref="C555:D555"/>
    <mergeCell ref="C553:D553"/>
    <mergeCell ref="C529:D529"/>
    <mergeCell ref="C535:D535"/>
    <mergeCell ref="C209:D209"/>
    <mergeCell ref="C198:D198"/>
    <mergeCell ref="C537:D537"/>
    <mergeCell ref="C601:D601"/>
    <mergeCell ref="C676:D676"/>
    <mergeCell ref="B564:B570"/>
    <mergeCell ref="C635:D635"/>
    <mergeCell ref="C590:D590"/>
    <mergeCell ref="C603:D603"/>
    <mergeCell ref="C628:D628"/>
    <mergeCell ref="C607:D607"/>
    <mergeCell ref="C641:D641"/>
    <mergeCell ref="B632:B638"/>
    <mergeCell ref="C846:D846"/>
    <mergeCell ref="C843:D843"/>
    <mergeCell ref="C690:D690"/>
    <mergeCell ref="C825:D825"/>
    <mergeCell ref="C841:D841"/>
    <mergeCell ref="C722:D722"/>
    <mergeCell ref="B776:B781"/>
    <mergeCell ref="C765:D765"/>
    <mergeCell ref="C694:D694"/>
    <mergeCell ref="C686:D686"/>
    <mergeCell ref="C844:D844"/>
    <mergeCell ref="C789:D789"/>
    <mergeCell ref="E823:E830"/>
    <mergeCell ref="C834:D834"/>
    <mergeCell ref="C794:D794"/>
    <mergeCell ref="C804:D804"/>
    <mergeCell ref="E816:E822"/>
    <mergeCell ref="E844:E849"/>
    <mergeCell ref="C849:D849"/>
    <mergeCell ref="H625:H630"/>
    <mergeCell ref="C630:D630"/>
    <mergeCell ref="H617:H623"/>
    <mergeCell ref="C785:D785"/>
    <mergeCell ref="F809:F814"/>
    <mergeCell ref="F776:F781"/>
    <mergeCell ref="C617:D617"/>
    <mergeCell ref="C619:D619"/>
    <mergeCell ref="C659:D659"/>
    <mergeCell ref="E740:E746"/>
    <mergeCell ref="B988:C988"/>
    <mergeCell ref="D982:G982"/>
    <mergeCell ref="B985:C985"/>
    <mergeCell ref="B987:C987"/>
    <mergeCell ref="B981:C981"/>
    <mergeCell ref="D987:G987"/>
    <mergeCell ref="D985:G985"/>
    <mergeCell ref="B986:C986"/>
    <mergeCell ref="B984:C984"/>
    <mergeCell ref="D981:G981"/>
    <mergeCell ref="D986:G986"/>
    <mergeCell ref="D984:G984"/>
    <mergeCell ref="A979:H979"/>
    <mergeCell ref="B982:C982"/>
    <mergeCell ref="A950:A953"/>
    <mergeCell ref="C970:D970"/>
    <mergeCell ref="C954:D954"/>
    <mergeCell ref="B950:B953"/>
    <mergeCell ref="E955:E959"/>
    <mergeCell ref="C957:D957"/>
    <mergeCell ref="C952:D952"/>
    <mergeCell ref="F823:F830"/>
    <mergeCell ref="C938:D938"/>
    <mergeCell ref="A977:H977"/>
    <mergeCell ref="E934:E935"/>
    <mergeCell ref="F950:H950"/>
    <mergeCell ref="C828:D828"/>
    <mergeCell ref="C824:D824"/>
    <mergeCell ref="C946:D946"/>
    <mergeCell ref="A948:H948"/>
    <mergeCell ref="H747:H752"/>
    <mergeCell ref="E747:E752"/>
    <mergeCell ref="F747:F752"/>
    <mergeCell ref="C749:D749"/>
    <mergeCell ref="C751:D751"/>
    <mergeCell ref="E753:E759"/>
    <mergeCell ref="C750:D750"/>
    <mergeCell ref="C757:D757"/>
    <mergeCell ref="F753:F759"/>
    <mergeCell ref="C748:D748"/>
    <mergeCell ref="A844:A849"/>
    <mergeCell ref="C871:D871"/>
    <mergeCell ref="C870:D870"/>
    <mergeCell ref="C868:D868"/>
    <mergeCell ref="F871:F877"/>
    <mergeCell ref="E837:E843"/>
    <mergeCell ref="C845:D845"/>
    <mergeCell ref="C842:D842"/>
    <mergeCell ref="C839:D839"/>
    <mergeCell ref="F837:F843"/>
    <mergeCell ref="H760:H766"/>
    <mergeCell ref="C761:D761"/>
    <mergeCell ref="C760:D760"/>
    <mergeCell ref="H837:H843"/>
    <mergeCell ref="H831:H836"/>
    <mergeCell ref="C771:D771"/>
    <mergeCell ref="E831:E836"/>
    <mergeCell ref="C774:D774"/>
    <mergeCell ref="C814:D814"/>
    <mergeCell ref="C775:D775"/>
    <mergeCell ref="C847:D847"/>
    <mergeCell ref="C890:D890"/>
    <mergeCell ref="C888:D888"/>
    <mergeCell ref="C853:D853"/>
    <mergeCell ref="C875:D875"/>
    <mergeCell ref="C869:D869"/>
    <mergeCell ref="C856:D856"/>
    <mergeCell ref="C852:D852"/>
    <mergeCell ref="C848:D848"/>
    <mergeCell ref="C851:D851"/>
    <mergeCell ref="C858:D858"/>
    <mergeCell ref="C862:D862"/>
    <mergeCell ref="C945:D945"/>
    <mergeCell ref="A989:H989"/>
    <mergeCell ref="H951:H953"/>
    <mergeCell ref="C943:D943"/>
    <mergeCell ref="A965:H965"/>
    <mergeCell ref="C941:D941"/>
    <mergeCell ref="B983:C983"/>
    <mergeCell ref="F951:F954"/>
    <mergeCell ref="C968:D968"/>
    <mergeCell ref="C973:D973"/>
    <mergeCell ref="A994:H994"/>
    <mergeCell ref="A992:H992"/>
    <mergeCell ref="A990:H990"/>
    <mergeCell ref="A993:H993"/>
    <mergeCell ref="C937:D937"/>
    <mergeCell ref="H844:H849"/>
    <mergeCell ref="A980:H980"/>
    <mergeCell ref="C969:D969"/>
    <mergeCell ref="C955:D955"/>
    <mergeCell ref="E871:E877"/>
    <mergeCell ref="C753:D753"/>
    <mergeCell ref="C768:D768"/>
    <mergeCell ref="C801:D801"/>
    <mergeCell ref="C776:D776"/>
    <mergeCell ref="C802:D802"/>
    <mergeCell ref="C799:D799"/>
    <mergeCell ref="C738:D738"/>
    <mergeCell ref="C744:D744"/>
    <mergeCell ref="C737:D737"/>
    <mergeCell ref="B747:B752"/>
    <mergeCell ref="B725:B731"/>
    <mergeCell ref="B732:B738"/>
    <mergeCell ref="C725:D725"/>
    <mergeCell ref="C752:D752"/>
    <mergeCell ref="E711:E712"/>
    <mergeCell ref="C679:D679"/>
    <mergeCell ref="C645:D645"/>
    <mergeCell ref="A740:A746"/>
    <mergeCell ref="A732:A738"/>
    <mergeCell ref="C735:D735"/>
    <mergeCell ref="B740:B746"/>
    <mergeCell ref="C731:D731"/>
    <mergeCell ref="C730:D730"/>
    <mergeCell ref="C743:D743"/>
    <mergeCell ref="F551:F557"/>
    <mergeCell ref="C605:D605"/>
    <mergeCell ref="C599:D599"/>
    <mergeCell ref="C669:D669"/>
    <mergeCell ref="E701:E703"/>
    <mergeCell ref="E666:E668"/>
    <mergeCell ref="C702:D702"/>
    <mergeCell ref="E669:E670"/>
    <mergeCell ref="C668:D668"/>
    <mergeCell ref="C620:D620"/>
    <mergeCell ref="H587:H593"/>
    <mergeCell ref="F564:F570"/>
    <mergeCell ref="F558:F563"/>
    <mergeCell ref="H558:H563"/>
    <mergeCell ref="H573:H579"/>
    <mergeCell ref="H564:H570"/>
    <mergeCell ref="H580:H586"/>
    <mergeCell ref="F587:F594"/>
    <mergeCell ref="F573:F579"/>
    <mergeCell ref="H551:H557"/>
    <mergeCell ref="F544:F550"/>
    <mergeCell ref="F535:F542"/>
    <mergeCell ref="C545:D545"/>
    <mergeCell ref="H514:H520"/>
    <mergeCell ref="A506:A511"/>
    <mergeCell ref="C519:D519"/>
    <mergeCell ref="C518:D518"/>
    <mergeCell ref="C517:D517"/>
    <mergeCell ref="F506:F511"/>
    <mergeCell ref="H295:H300"/>
    <mergeCell ref="A351:A357"/>
    <mergeCell ref="A403:A409"/>
    <mergeCell ref="A397:A402"/>
    <mergeCell ref="C333:D333"/>
    <mergeCell ref="A371:A376"/>
    <mergeCell ref="B359:B365"/>
    <mergeCell ref="A377:A383"/>
    <mergeCell ref="B377:B383"/>
    <mergeCell ref="A392:A395"/>
    <mergeCell ref="C390:D390"/>
    <mergeCell ref="B392:B395"/>
    <mergeCell ref="C393:D393"/>
    <mergeCell ref="C379:D379"/>
    <mergeCell ref="C395:D395"/>
    <mergeCell ref="C385:D385"/>
    <mergeCell ref="C387:D387"/>
    <mergeCell ref="C550:D550"/>
    <mergeCell ref="C524:D524"/>
    <mergeCell ref="C513:D513"/>
    <mergeCell ref="C409:D409"/>
    <mergeCell ref="C510:D510"/>
    <mergeCell ref="C360:D360"/>
    <mergeCell ref="C376:D376"/>
    <mergeCell ref="C384:D384"/>
    <mergeCell ref="C400:D400"/>
    <mergeCell ref="C398:D398"/>
    <mergeCell ref="C546:D546"/>
    <mergeCell ref="A384:A390"/>
    <mergeCell ref="C512:D512"/>
    <mergeCell ref="C484:D484"/>
    <mergeCell ref="B514:B520"/>
    <mergeCell ref="C515:D515"/>
    <mergeCell ref="B403:B409"/>
    <mergeCell ref="B397:B402"/>
    <mergeCell ref="C405:D405"/>
    <mergeCell ref="C401:D401"/>
    <mergeCell ref="A543:H543"/>
    <mergeCell ref="C586:D586"/>
    <mergeCell ref="C580:D580"/>
    <mergeCell ref="C561:D561"/>
    <mergeCell ref="C573:D573"/>
    <mergeCell ref="C556:D556"/>
    <mergeCell ref="B544:B550"/>
    <mergeCell ref="C560:D560"/>
    <mergeCell ref="C559:D559"/>
    <mergeCell ref="C563:D563"/>
    <mergeCell ref="C514:D514"/>
    <mergeCell ref="B526:B532"/>
    <mergeCell ref="C533:D533"/>
    <mergeCell ref="C534:D534"/>
    <mergeCell ref="E524:E525"/>
    <mergeCell ref="C530:D530"/>
    <mergeCell ref="E514:E522"/>
    <mergeCell ref="C520:D520"/>
    <mergeCell ref="C528:D528"/>
    <mergeCell ref="B506:B511"/>
    <mergeCell ref="C485:D485"/>
    <mergeCell ref="C542:D542"/>
    <mergeCell ref="C552:D552"/>
    <mergeCell ref="C516:D516"/>
    <mergeCell ref="C525:D525"/>
    <mergeCell ref="C531:D531"/>
    <mergeCell ref="C491:D491"/>
    <mergeCell ref="B551:B557"/>
    <mergeCell ref="C541:D541"/>
    <mergeCell ref="A760:A766"/>
    <mergeCell ref="A789:A795"/>
    <mergeCell ref="F769:F775"/>
    <mergeCell ref="C782:D782"/>
    <mergeCell ref="C777:D777"/>
    <mergeCell ref="C740:D740"/>
    <mergeCell ref="C741:D741"/>
    <mergeCell ref="F740:F746"/>
    <mergeCell ref="C746:D746"/>
    <mergeCell ref="F789:F795"/>
    <mergeCell ref="B753:B759"/>
    <mergeCell ref="H776:H781"/>
    <mergeCell ref="C792:D792"/>
    <mergeCell ref="C790:D790"/>
    <mergeCell ref="B760:B766"/>
    <mergeCell ref="H789:H795"/>
    <mergeCell ref="C780:D780"/>
    <mergeCell ref="C762:D762"/>
    <mergeCell ref="E769:E775"/>
    <mergeCell ref="C772:D772"/>
    <mergeCell ref="A769:A775"/>
    <mergeCell ref="C769:D769"/>
    <mergeCell ref="A796:A801"/>
    <mergeCell ref="A782:A788"/>
    <mergeCell ref="B769:B775"/>
    <mergeCell ref="A823:A829"/>
    <mergeCell ref="B782:B788"/>
    <mergeCell ref="C805:D805"/>
    <mergeCell ref="A857:A862"/>
    <mergeCell ref="B857:B862"/>
    <mergeCell ref="H823:H829"/>
    <mergeCell ref="B796:B801"/>
    <mergeCell ref="B789:B795"/>
    <mergeCell ref="C798:D798"/>
    <mergeCell ref="F850:F856"/>
    <mergeCell ref="C854:D854"/>
    <mergeCell ref="C850:D850"/>
    <mergeCell ref="B850:B856"/>
    <mergeCell ref="C812:D812"/>
    <mergeCell ref="C830:D830"/>
    <mergeCell ref="C807:D807"/>
    <mergeCell ref="C820:D820"/>
    <mergeCell ref="C829:D829"/>
    <mergeCell ref="C811:D811"/>
    <mergeCell ref="A885:A891"/>
    <mergeCell ref="A878:A884"/>
    <mergeCell ref="A776:A781"/>
    <mergeCell ref="E776:E781"/>
    <mergeCell ref="C779:D779"/>
    <mergeCell ref="C787:D787"/>
    <mergeCell ref="B878:B884"/>
    <mergeCell ref="C878:D878"/>
    <mergeCell ref="A871:A877"/>
    <mergeCell ref="C864:D864"/>
    <mergeCell ref="B864:B870"/>
    <mergeCell ref="B844:B849"/>
    <mergeCell ref="C886:D886"/>
    <mergeCell ref="B885:B891"/>
    <mergeCell ref="C887:D887"/>
    <mergeCell ref="C889:D889"/>
    <mergeCell ref="C860:D860"/>
    <mergeCell ref="C879:D879"/>
    <mergeCell ref="C881:D881"/>
    <mergeCell ref="C880:D880"/>
    <mergeCell ref="E857:E862"/>
    <mergeCell ref="C874:D874"/>
    <mergeCell ref="B871:B877"/>
    <mergeCell ref="C861:D861"/>
    <mergeCell ref="A850:A856"/>
    <mergeCell ref="C865:D865"/>
    <mergeCell ref="C876:D876"/>
    <mergeCell ref="C866:D866"/>
    <mergeCell ref="C859:D859"/>
    <mergeCell ref="C873:D873"/>
    <mergeCell ref="H878:H884"/>
    <mergeCell ref="C898:D898"/>
    <mergeCell ref="C883:D883"/>
    <mergeCell ref="C884:D884"/>
    <mergeCell ref="C899:D899"/>
    <mergeCell ref="F878:F884"/>
    <mergeCell ref="A892:H892"/>
    <mergeCell ref="C885:D885"/>
    <mergeCell ref="C895:D895"/>
    <mergeCell ref="E878:E884"/>
    <mergeCell ref="H871:H877"/>
    <mergeCell ref="H903:H907"/>
    <mergeCell ref="H864:H870"/>
    <mergeCell ref="C882:D882"/>
    <mergeCell ref="F885:F891"/>
    <mergeCell ref="C894:D894"/>
    <mergeCell ref="E885:E891"/>
    <mergeCell ref="F864:F870"/>
    <mergeCell ref="A901:H901"/>
    <mergeCell ref="E893:E898"/>
    <mergeCell ref="H885:H891"/>
    <mergeCell ref="F917:F921"/>
    <mergeCell ref="C916:D916"/>
    <mergeCell ref="F910:F915"/>
    <mergeCell ref="C917:D917"/>
    <mergeCell ref="C920:D920"/>
    <mergeCell ref="C905:D905"/>
    <mergeCell ref="C904:D904"/>
    <mergeCell ref="C913:D913"/>
    <mergeCell ref="C915:D915"/>
    <mergeCell ref="F909:H909"/>
    <mergeCell ref="C872:D872"/>
    <mergeCell ref="E916:E921"/>
    <mergeCell ref="A916:A921"/>
    <mergeCell ref="B909:B915"/>
    <mergeCell ref="C918:D918"/>
    <mergeCell ref="C914:D914"/>
    <mergeCell ref="A902:A907"/>
    <mergeCell ref="B902:B907"/>
    <mergeCell ref="C906:D906"/>
    <mergeCell ref="H857:H862"/>
    <mergeCell ref="C911:D911"/>
    <mergeCell ref="H910:H915"/>
    <mergeCell ref="C900:D900"/>
    <mergeCell ref="E902:E907"/>
    <mergeCell ref="C902:D902"/>
    <mergeCell ref="C912:D912"/>
    <mergeCell ref="F902:H902"/>
    <mergeCell ref="C907:D907"/>
    <mergeCell ref="E909:E915"/>
    <mergeCell ref="F923:F928"/>
    <mergeCell ref="C931:D931"/>
    <mergeCell ref="C921:D921"/>
    <mergeCell ref="C927:D927"/>
    <mergeCell ref="F922:H922"/>
    <mergeCell ref="F857:F862"/>
    <mergeCell ref="C919:D919"/>
    <mergeCell ref="F916:H916"/>
    <mergeCell ref="C897:D897"/>
    <mergeCell ref="C891:D891"/>
    <mergeCell ref="C836:D836"/>
    <mergeCell ref="C932:D932"/>
    <mergeCell ref="C925:D925"/>
    <mergeCell ref="C922:D922"/>
    <mergeCell ref="C928:D928"/>
    <mergeCell ref="C924:D924"/>
    <mergeCell ref="C909:D909"/>
    <mergeCell ref="C896:D896"/>
    <mergeCell ref="C893:D893"/>
    <mergeCell ref="C877:D877"/>
    <mergeCell ref="C713:D713"/>
    <mergeCell ref="A831:A836"/>
    <mergeCell ref="B837:B843"/>
    <mergeCell ref="B809:B814"/>
    <mergeCell ref="B831:B836"/>
    <mergeCell ref="A815:H815"/>
    <mergeCell ref="C838:D838"/>
    <mergeCell ref="C832:D832"/>
    <mergeCell ref="E809:E814"/>
    <mergeCell ref="C823:D823"/>
    <mergeCell ref="F291:F294"/>
    <mergeCell ref="C827:D827"/>
    <mergeCell ref="C818:D818"/>
    <mergeCell ref="F782:F788"/>
    <mergeCell ref="E782:E788"/>
    <mergeCell ref="C683:D683"/>
    <mergeCell ref="C816:D816"/>
    <mergeCell ref="C803:D803"/>
    <mergeCell ref="E796:E801"/>
    <mergeCell ref="C796:D796"/>
    <mergeCell ref="C38:D38"/>
    <mergeCell ref="A29:H29"/>
    <mergeCell ref="A35:A40"/>
    <mergeCell ref="C50:D50"/>
    <mergeCell ref="G35:H35"/>
    <mergeCell ref="F333:F340"/>
    <mergeCell ref="C62:D62"/>
    <mergeCell ref="C113:D113"/>
    <mergeCell ref="C217:D217"/>
    <mergeCell ref="C216:D216"/>
    <mergeCell ref="G36:H40"/>
    <mergeCell ref="G48:H48"/>
    <mergeCell ref="E48:E52"/>
    <mergeCell ref="C43:D43"/>
    <mergeCell ref="E35:E40"/>
    <mergeCell ref="C37:D37"/>
    <mergeCell ref="C47:D47"/>
    <mergeCell ref="C45:D45"/>
    <mergeCell ref="C39:D39"/>
    <mergeCell ref="C48:D48"/>
    <mergeCell ref="B35:B40"/>
    <mergeCell ref="C28:D28"/>
    <mergeCell ref="C36:D36"/>
    <mergeCell ref="C40:D40"/>
    <mergeCell ref="C25:D25"/>
    <mergeCell ref="C24:D24"/>
    <mergeCell ref="C31:D31"/>
    <mergeCell ref="C35:D35"/>
    <mergeCell ref="C27:D27"/>
    <mergeCell ref="C34:D34"/>
    <mergeCell ref="A7:J7"/>
    <mergeCell ref="C13:D13"/>
    <mergeCell ref="C14:D14"/>
    <mergeCell ref="E13:E14"/>
    <mergeCell ref="C18:D18"/>
    <mergeCell ref="C19:D19"/>
    <mergeCell ref="D10:H10"/>
    <mergeCell ref="A2:F2"/>
    <mergeCell ref="B30:B34"/>
    <mergeCell ref="C16:D16"/>
    <mergeCell ref="C17:D17"/>
    <mergeCell ref="E18:E19"/>
    <mergeCell ref="E16:E17"/>
    <mergeCell ref="C23:D23"/>
    <mergeCell ref="C33:D33"/>
    <mergeCell ref="C11:D11"/>
    <mergeCell ref="A12:H12"/>
    <mergeCell ref="A30:A34"/>
    <mergeCell ref="G47:H47"/>
    <mergeCell ref="A141:A146"/>
    <mergeCell ref="A48:A52"/>
    <mergeCell ref="G59:H59"/>
    <mergeCell ref="G60:H62"/>
    <mergeCell ref="F68:F72"/>
    <mergeCell ref="F35:F40"/>
    <mergeCell ref="G53:H53"/>
    <mergeCell ref="G68:H68"/>
    <mergeCell ref="G30:H30"/>
    <mergeCell ref="E30:E34"/>
    <mergeCell ref="F30:F34"/>
    <mergeCell ref="C32:D32"/>
    <mergeCell ref="C20:D20"/>
    <mergeCell ref="E22:E25"/>
    <mergeCell ref="C26:D26"/>
    <mergeCell ref="C21:D21"/>
    <mergeCell ref="G31:H34"/>
    <mergeCell ref="C30:D30"/>
    <mergeCell ref="G54:H58"/>
    <mergeCell ref="C46:D46"/>
    <mergeCell ref="G41:H41"/>
    <mergeCell ref="F41:F47"/>
    <mergeCell ref="C42:D42"/>
    <mergeCell ref="C41:D41"/>
    <mergeCell ref="E41:E47"/>
    <mergeCell ref="C54:D54"/>
    <mergeCell ref="F53:F58"/>
    <mergeCell ref="C57:D57"/>
    <mergeCell ref="B48:B52"/>
    <mergeCell ref="F48:F52"/>
    <mergeCell ref="G49:H52"/>
    <mergeCell ref="E120:E125"/>
    <mergeCell ref="C122:D122"/>
    <mergeCell ref="G64:H67"/>
    <mergeCell ref="C75:D75"/>
    <mergeCell ref="C66:D66"/>
    <mergeCell ref="C68:D68"/>
    <mergeCell ref="C71:D71"/>
    <mergeCell ref="F214:F217"/>
    <mergeCell ref="C186:D186"/>
    <mergeCell ref="A214:A217"/>
    <mergeCell ref="A63:A67"/>
    <mergeCell ref="A68:A72"/>
    <mergeCell ref="C67:D67"/>
    <mergeCell ref="C64:D64"/>
    <mergeCell ref="C163:D163"/>
    <mergeCell ref="B68:B72"/>
    <mergeCell ref="C82:D82"/>
    <mergeCell ref="E301:E307"/>
    <mergeCell ref="C293:D293"/>
    <mergeCell ref="E320:E325"/>
    <mergeCell ref="B214:B217"/>
    <mergeCell ref="E291:E294"/>
    <mergeCell ref="A59:A62"/>
    <mergeCell ref="C99:D99"/>
    <mergeCell ref="C127:D127"/>
    <mergeCell ref="C112:D112"/>
    <mergeCell ref="C134:D134"/>
    <mergeCell ref="H214:H217"/>
    <mergeCell ref="F308:F314"/>
    <mergeCell ref="C339:D339"/>
    <mergeCell ref="C245:D245"/>
    <mergeCell ref="C223:D223"/>
    <mergeCell ref="C221:D221"/>
    <mergeCell ref="C244:D244"/>
    <mergeCell ref="F326:F332"/>
    <mergeCell ref="C287:D287"/>
    <mergeCell ref="C312:D312"/>
    <mergeCell ref="C146:D146"/>
    <mergeCell ref="C150:D150"/>
    <mergeCell ref="C179:D179"/>
    <mergeCell ref="C164:D164"/>
    <mergeCell ref="C160:D160"/>
    <mergeCell ref="A147:H147"/>
    <mergeCell ref="C155:D155"/>
    <mergeCell ref="B141:B146"/>
    <mergeCell ref="E154:E157"/>
    <mergeCell ref="A165:A171"/>
    <mergeCell ref="B86:B90"/>
    <mergeCell ref="B91:B95"/>
    <mergeCell ref="C101:D101"/>
    <mergeCell ref="A367:A370"/>
    <mergeCell ref="A308:A314"/>
    <mergeCell ref="A275:H275"/>
    <mergeCell ref="C311:D311"/>
    <mergeCell ref="A359:A365"/>
    <mergeCell ref="H291:H294"/>
    <mergeCell ref="F316:F319"/>
    <mergeCell ref="C325:D325"/>
    <mergeCell ref="E367:E370"/>
    <mergeCell ref="C381:D381"/>
    <mergeCell ref="E316:E319"/>
    <mergeCell ref="E326:E332"/>
    <mergeCell ref="E341:E344"/>
    <mergeCell ref="C345:D345"/>
    <mergeCell ref="E345:E350"/>
    <mergeCell ref="C341:D341"/>
    <mergeCell ref="C492:D492"/>
    <mergeCell ref="C463:D463"/>
    <mergeCell ref="B367:B370"/>
    <mergeCell ref="F377:F383"/>
    <mergeCell ref="E377:E383"/>
    <mergeCell ref="B384:B390"/>
    <mergeCell ref="E392:E395"/>
    <mergeCell ref="C392:D392"/>
    <mergeCell ref="C489:D489"/>
    <mergeCell ref="C382:D382"/>
    <mergeCell ref="F392:F395"/>
    <mergeCell ref="F403:F409"/>
    <mergeCell ref="E410:E417"/>
    <mergeCell ref="F410:F417"/>
    <mergeCell ref="H392:H395"/>
    <mergeCell ref="E491:E492"/>
    <mergeCell ref="E458:E459"/>
    <mergeCell ref="A535:A541"/>
    <mergeCell ref="C486:D486"/>
    <mergeCell ref="C478:D478"/>
    <mergeCell ref="C481:D481"/>
    <mergeCell ref="C490:D490"/>
    <mergeCell ref="C499:D499"/>
    <mergeCell ref="C497:D497"/>
    <mergeCell ref="C482:D482"/>
    <mergeCell ref="C487:D487"/>
    <mergeCell ref="C479:D479"/>
    <mergeCell ref="C508:D508"/>
    <mergeCell ref="C703:D703"/>
    <mergeCell ref="C507:D507"/>
    <mergeCell ref="C493:D493"/>
    <mergeCell ref="C663:D663"/>
    <mergeCell ref="C674:D674"/>
    <mergeCell ref="C677:D677"/>
    <mergeCell ref="C595:D595"/>
    <mergeCell ref="C596:D596"/>
    <mergeCell ref="C504:D504"/>
    <mergeCell ref="B916:B921"/>
    <mergeCell ref="H917:H921"/>
    <mergeCell ref="A909:A915"/>
    <mergeCell ref="E932:E933"/>
    <mergeCell ref="H923:H928"/>
    <mergeCell ref="E922:E928"/>
    <mergeCell ref="C926:D926"/>
    <mergeCell ref="C930:D930"/>
    <mergeCell ref="A922:A928"/>
    <mergeCell ref="B922:B928"/>
    <mergeCell ref="C939:D939"/>
    <mergeCell ref="C951:D951"/>
    <mergeCell ref="C923:D923"/>
    <mergeCell ref="C935:D935"/>
    <mergeCell ref="C933:D933"/>
    <mergeCell ref="C950:D950"/>
    <mergeCell ref="A929:H929"/>
    <mergeCell ref="E930:E931"/>
    <mergeCell ref="C934:D934"/>
    <mergeCell ref="C936:D936"/>
    <mergeCell ref="C971:D971"/>
    <mergeCell ref="A972:H972"/>
    <mergeCell ref="F956:F959"/>
    <mergeCell ref="C958:D958"/>
    <mergeCell ref="C959:D959"/>
    <mergeCell ref="E966:E970"/>
    <mergeCell ref="H956:H958"/>
    <mergeCell ref="A955:A958"/>
    <mergeCell ref="A949:H949"/>
    <mergeCell ref="C944:D944"/>
    <mergeCell ref="C673:D673"/>
    <mergeCell ref="A631:H631"/>
    <mergeCell ref="E950:E954"/>
    <mergeCell ref="F955:H955"/>
    <mergeCell ref="C697:D697"/>
    <mergeCell ref="C739:D739"/>
    <mergeCell ref="H740:H746"/>
    <mergeCell ref="C756:D756"/>
    <mergeCell ref="H506:H511"/>
    <mergeCell ref="C509:D509"/>
    <mergeCell ref="C857:D857"/>
    <mergeCell ref="C506:D506"/>
    <mergeCell ref="C942:D942"/>
    <mergeCell ref="A747:A752"/>
    <mergeCell ref="H753:H759"/>
    <mergeCell ref="C755:D755"/>
    <mergeCell ref="A753:A759"/>
    <mergeCell ref="F719:F724"/>
    <mergeCell ref="A975:H975"/>
    <mergeCell ref="C967:D967"/>
    <mergeCell ref="C966:D966"/>
    <mergeCell ref="C956:D956"/>
    <mergeCell ref="B955:B958"/>
    <mergeCell ref="C742:D742"/>
    <mergeCell ref="C786:D786"/>
    <mergeCell ref="H769:H775"/>
    <mergeCell ref="H802:H808"/>
    <mergeCell ref="E942:E943"/>
    <mergeCell ref="C910:D910"/>
    <mergeCell ref="C475:D475"/>
    <mergeCell ref="E475:E476"/>
    <mergeCell ref="E481:E482"/>
    <mergeCell ref="E580:E586"/>
    <mergeCell ref="C584:D584"/>
    <mergeCell ref="C503:D503"/>
    <mergeCell ref="C498:D498"/>
    <mergeCell ref="C500:D500"/>
    <mergeCell ref="C502:D502"/>
    <mergeCell ref="H732:H738"/>
    <mergeCell ref="A662:H662"/>
    <mergeCell ref="A719:A724"/>
    <mergeCell ref="C471:D471"/>
    <mergeCell ref="C469:D469"/>
    <mergeCell ref="E470:E472"/>
    <mergeCell ref="C488:D488"/>
    <mergeCell ref="E488:E490"/>
    <mergeCell ref="C474:D474"/>
    <mergeCell ref="C470:D470"/>
    <mergeCell ref="C953:D953"/>
    <mergeCell ref="C947:D947"/>
    <mergeCell ref="C940:D940"/>
    <mergeCell ref="C511:D511"/>
    <mergeCell ref="C494:D494"/>
    <mergeCell ref="F351:F357"/>
    <mergeCell ref="E422:E428"/>
    <mergeCell ref="C424:D424"/>
    <mergeCell ref="A358:H358"/>
    <mergeCell ref="B410:B416"/>
    <mergeCell ref="B418:B421"/>
    <mergeCell ref="H377:H383"/>
    <mergeCell ref="H397:H402"/>
    <mergeCell ref="H326:H332"/>
    <mergeCell ref="C336:D336"/>
    <mergeCell ref="E333:E340"/>
    <mergeCell ref="F341:F344"/>
    <mergeCell ref="H403:H409"/>
    <mergeCell ref="F397:F402"/>
    <mergeCell ref="C377:D377"/>
    <mergeCell ref="C322:D322"/>
    <mergeCell ref="C330:D330"/>
    <mergeCell ref="C328:D328"/>
    <mergeCell ref="F320:F325"/>
    <mergeCell ref="C326:D326"/>
    <mergeCell ref="H410:H416"/>
    <mergeCell ref="C410:D410"/>
    <mergeCell ref="C389:D389"/>
    <mergeCell ref="C391:D391"/>
    <mergeCell ref="C388:D388"/>
    <mergeCell ref="A333:A339"/>
    <mergeCell ref="H316:H319"/>
    <mergeCell ref="E295:E300"/>
    <mergeCell ref="H333:H339"/>
    <mergeCell ref="C295:D295"/>
    <mergeCell ref="H308:H314"/>
    <mergeCell ref="F301:F307"/>
    <mergeCell ref="C298:D298"/>
    <mergeCell ref="H301:H307"/>
    <mergeCell ref="H320:H325"/>
    <mergeCell ref="E276:E282"/>
    <mergeCell ref="H276:H282"/>
    <mergeCell ref="A265:A268"/>
    <mergeCell ref="C278:D278"/>
    <mergeCell ref="C267:D267"/>
    <mergeCell ref="C280:D280"/>
    <mergeCell ref="A276:A282"/>
    <mergeCell ref="H269:H274"/>
    <mergeCell ref="F276:F282"/>
    <mergeCell ref="H265:H268"/>
    <mergeCell ref="H257:H263"/>
    <mergeCell ref="C249:D249"/>
    <mergeCell ref="H283:H289"/>
    <mergeCell ref="H250:H256"/>
    <mergeCell ref="C264:D264"/>
    <mergeCell ref="C268:D268"/>
    <mergeCell ref="E269:E274"/>
    <mergeCell ref="C274:D274"/>
    <mergeCell ref="C257:D257"/>
    <mergeCell ref="F269:F274"/>
    <mergeCell ref="H240:H243"/>
    <mergeCell ref="C241:D241"/>
    <mergeCell ref="C247:D247"/>
    <mergeCell ref="C253:D253"/>
    <mergeCell ref="E250:E256"/>
    <mergeCell ref="F240:F243"/>
    <mergeCell ref="C248:D248"/>
    <mergeCell ref="F250:F256"/>
    <mergeCell ref="C255:D255"/>
    <mergeCell ref="F244:F249"/>
    <mergeCell ref="F224:F230"/>
    <mergeCell ref="C266:D266"/>
    <mergeCell ref="C265:D265"/>
    <mergeCell ref="C263:D263"/>
    <mergeCell ref="C252:D252"/>
    <mergeCell ref="C256:D256"/>
    <mergeCell ref="E257:E264"/>
    <mergeCell ref="A238:H238"/>
    <mergeCell ref="E218:E223"/>
    <mergeCell ref="C218:D218"/>
    <mergeCell ref="C219:D219"/>
    <mergeCell ref="C222:D222"/>
    <mergeCell ref="E240:E243"/>
    <mergeCell ref="C239:D239"/>
    <mergeCell ref="C237:D237"/>
    <mergeCell ref="F257:F264"/>
    <mergeCell ref="C258:D258"/>
    <mergeCell ref="E244:E249"/>
    <mergeCell ref="C250:D250"/>
    <mergeCell ref="C260:D260"/>
    <mergeCell ref="H224:H230"/>
    <mergeCell ref="C229:D229"/>
    <mergeCell ref="C231:D231"/>
    <mergeCell ref="H231:H237"/>
    <mergeCell ref="F231:F237"/>
    <mergeCell ref="A224:A230"/>
    <mergeCell ref="E231:E237"/>
    <mergeCell ref="C226:D226"/>
    <mergeCell ref="C234:D234"/>
    <mergeCell ref="C236:D236"/>
    <mergeCell ref="C235:D235"/>
    <mergeCell ref="E224:E230"/>
    <mergeCell ref="C224:D224"/>
    <mergeCell ref="C230:D230"/>
    <mergeCell ref="C227:D227"/>
    <mergeCell ref="B295:B300"/>
    <mergeCell ref="A231:A237"/>
    <mergeCell ref="B231:B237"/>
    <mergeCell ref="C243:D243"/>
    <mergeCell ref="B244:B249"/>
    <mergeCell ref="C246:D246"/>
    <mergeCell ref="C242:D242"/>
    <mergeCell ref="B240:B243"/>
    <mergeCell ref="C232:D232"/>
    <mergeCell ref="C233:D233"/>
    <mergeCell ref="F295:F300"/>
    <mergeCell ref="C270:D270"/>
    <mergeCell ref="C271:D271"/>
    <mergeCell ref="C259:D259"/>
    <mergeCell ref="C261:D261"/>
    <mergeCell ref="C276:D276"/>
    <mergeCell ref="F283:F289"/>
    <mergeCell ref="E265:E268"/>
    <mergeCell ref="C290:D290"/>
    <mergeCell ref="F265:F268"/>
    <mergeCell ref="C289:D289"/>
    <mergeCell ref="C284:D284"/>
    <mergeCell ref="C300:D300"/>
    <mergeCell ref="C299:D299"/>
    <mergeCell ref="C291:D291"/>
    <mergeCell ref="C288:D288"/>
    <mergeCell ref="C296:D296"/>
    <mergeCell ref="C294:D294"/>
    <mergeCell ref="C297:D297"/>
    <mergeCell ref="C292:D292"/>
    <mergeCell ref="B316:B319"/>
    <mergeCell ref="C317:D317"/>
    <mergeCell ref="C307:D307"/>
    <mergeCell ref="C343:D343"/>
    <mergeCell ref="C319:D319"/>
    <mergeCell ref="E308:E314"/>
    <mergeCell ref="C314:D314"/>
    <mergeCell ref="C309:D309"/>
    <mergeCell ref="C316:D316"/>
    <mergeCell ref="C324:D324"/>
    <mergeCell ref="C303:D303"/>
    <mergeCell ref="C337:D337"/>
    <mergeCell ref="C308:D308"/>
    <mergeCell ref="C305:D305"/>
    <mergeCell ref="C306:D306"/>
    <mergeCell ref="C332:D332"/>
    <mergeCell ref="C331:D331"/>
    <mergeCell ref="C320:D320"/>
    <mergeCell ref="A315:H315"/>
    <mergeCell ref="C335:D335"/>
    <mergeCell ref="C346:D346"/>
    <mergeCell ref="C342:D342"/>
    <mergeCell ref="C334:D334"/>
    <mergeCell ref="C344:D344"/>
    <mergeCell ref="B320:B325"/>
    <mergeCell ref="B333:B339"/>
    <mergeCell ref="C323:D323"/>
    <mergeCell ref="C329:D329"/>
    <mergeCell ref="C338:D338"/>
    <mergeCell ref="C321:D321"/>
    <mergeCell ref="C465:D465"/>
    <mergeCell ref="C462:D462"/>
    <mergeCell ref="C464:D464"/>
    <mergeCell ref="C466:D466"/>
    <mergeCell ref="C468:D468"/>
    <mergeCell ref="A467:H467"/>
    <mergeCell ref="E460:E462"/>
    <mergeCell ref="C473:D473"/>
    <mergeCell ref="C472:D472"/>
    <mergeCell ref="H429:H435"/>
    <mergeCell ref="C477:D477"/>
    <mergeCell ref="E473:E474"/>
    <mergeCell ref="C460:D460"/>
    <mergeCell ref="C458:D458"/>
    <mergeCell ref="C453:D453"/>
    <mergeCell ref="E449:E456"/>
    <mergeCell ref="C461:D461"/>
    <mergeCell ref="C459:D459"/>
    <mergeCell ref="C456:D456"/>
    <mergeCell ref="B449:B455"/>
    <mergeCell ref="A457:H457"/>
    <mergeCell ref="C455:D455"/>
    <mergeCell ref="H449:H455"/>
    <mergeCell ref="C449:D449"/>
    <mergeCell ref="C451:D451"/>
    <mergeCell ref="A449:A455"/>
    <mergeCell ref="C450:D450"/>
    <mergeCell ref="C454:D454"/>
    <mergeCell ref="F449:F456"/>
    <mergeCell ref="E438:E441"/>
    <mergeCell ref="F442:F448"/>
    <mergeCell ref="C447:D447"/>
    <mergeCell ref="C442:D442"/>
    <mergeCell ref="F438:F441"/>
    <mergeCell ref="C444:D444"/>
    <mergeCell ref="C438:D438"/>
    <mergeCell ref="C440:D440"/>
    <mergeCell ref="C437:D437"/>
    <mergeCell ref="H422:H428"/>
    <mergeCell ref="C439:D439"/>
    <mergeCell ref="C445:D445"/>
    <mergeCell ref="C452:D452"/>
    <mergeCell ref="C443:D443"/>
    <mergeCell ref="H442:H448"/>
    <mergeCell ref="C433:D433"/>
    <mergeCell ref="C434:D434"/>
    <mergeCell ref="C431:D431"/>
    <mergeCell ref="F429:F435"/>
    <mergeCell ref="E397:E402"/>
    <mergeCell ref="F418:F421"/>
    <mergeCell ref="E429:E435"/>
    <mergeCell ref="F422:F428"/>
    <mergeCell ref="E403:E409"/>
    <mergeCell ref="C432:D432"/>
    <mergeCell ref="C426:D426"/>
    <mergeCell ref="C421:D421"/>
    <mergeCell ref="C416:D416"/>
    <mergeCell ref="C414:D414"/>
    <mergeCell ref="E418:E421"/>
    <mergeCell ref="C429:D429"/>
    <mergeCell ref="C417:D417"/>
    <mergeCell ref="C427:D427"/>
    <mergeCell ref="C425:D425"/>
    <mergeCell ref="E359:E366"/>
    <mergeCell ref="H418:H421"/>
    <mergeCell ref="H438:H441"/>
    <mergeCell ref="C423:D423"/>
    <mergeCell ref="A442:A448"/>
    <mergeCell ref="A429:A435"/>
    <mergeCell ref="C422:D422"/>
    <mergeCell ref="A422:A428"/>
    <mergeCell ref="C448:D448"/>
    <mergeCell ref="E442:E448"/>
    <mergeCell ref="C347:D347"/>
    <mergeCell ref="F345:F350"/>
    <mergeCell ref="C364:D364"/>
    <mergeCell ref="C375:D375"/>
    <mergeCell ref="C371:D371"/>
    <mergeCell ref="C348:D348"/>
    <mergeCell ref="C349:D349"/>
    <mergeCell ref="F359:F366"/>
    <mergeCell ref="C367:D367"/>
    <mergeCell ref="C351:D351"/>
    <mergeCell ref="C365:D365"/>
    <mergeCell ref="H341:H344"/>
    <mergeCell ref="B371:B376"/>
    <mergeCell ref="A345:A350"/>
    <mergeCell ref="H351:H357"/>
    <mergeCell ref="B345:B350"/>
    <mergeCell ref="E351:E357"/>
    <mergeCell ref="C353:D353"/>
    <mergeCell ref="C354:D354"/>
    <mergeCell ref="C352:D352"/>
    <mergeCell ref="C394:D394"/>
    <mergeCell ref="H359:H365"/>
    <mergeCell ref="C357:D357"/>
    <mergeCell ref="H384:H390"/>
    <mergeCell ref="E371:E376"/>
    <mergeCell ref="C378:D378"/>
    <mergeCell ref="C362:D362"/>
    <mergeCell ref="C373:D373"/>
    <mergeCell ref="C372:D372"/>
    <mergeCell ref="F384:F391"/>
    <mergeCell ref="C402:D402"/>
    <mergeCell ref="C404:D404"/>
    <mergeCell ref="C415:D415"/>
    <mergeCell ref="C403:D403"/>
    <mergeCell ref="C411:D411"/>
    <mergeCell ref="C406:D406"/>
    <mergeCell ref="C408:D408"/>
    <mergeCell ref="H367:H370"/>
    <mergeCell ref="H371:H376"/>
    <mergeCell ref="C435:D435"/>
    <mergeCell ref="C413:D413"/>
    <mergeCell ref="C407:D407"/>
    <mergeCell ref="C397:D397"/>
    <mergeCell ref="C386:D386"/>
    <mergeCell ref="C420:D420"/>
    <mergeCell ref="C368:D368"/>
    <mergeCell ref="C370:D370"/>
    <mergeCell ref="C522:D522"/>
    <mergeCell ref="A410:A416"/>
    <mergeCell ref="B438:B441"/>
    <mergeCell ref="B442:B448"/>
    <mergeCell ref="B422:B428"/>
    <mergeCell ref="B429:B435"/>
    <mergeCell ref="A418:A421"/>
    <mergeCell ref="C419:D419"/>
    <mergeCell ref="A438:A441"/>
    <mergeCell ref="C446:D446"/>
    <mergeCell ref="C644:D644"/>
    <mergeCell ref="C521:D521"/>
    <mergeCell ref="A505:H505"/>
    <mergeCell ref="B535:B541"/>
    <mergeCell ref="E503:E504"/>
    <mergeCell ref="C581:D581"/>
    <mergeCell ref="C526:D526"/>
    <mergeCell ref="C554:D554"/>
    <mergeCell ref="C562:D562"/>
    <mergeCell ref="A514:A520"/>
    <mergeCell ref="C574:D574"/>
    <mergeCell ref="F580:F586"/>
    <mergeCell ref="E526:E534"/>
    <mergeCell ref="E544:E550"/>
    <mergeCell ref="C536:D536"/>
    <mergeCell ref="C532:D532"/>
    <mergeCell ref="C583:D583"/>
    <mergeCell ref="C577:D577"/>
    <mergeCell ref="C568:D568"/>
    <mergeCell ref="C579:D579"/>
    <mergeCell ref="E639:E646"/>
    <mergeCell ref="B639:B645"/>
    <mergeCell ref="A551:A557"/>
    <mergeCell ref="C544:D544"/>
    <mergeCell ref="F639:F645"/>
    <mergeCell ref="C549:D549"/>
    <mergeCell ref="B617:B623"/>
    <mergeCell ref="C587:D587"/>
    <mergeCell ref="C627:D627"/>
    <mergeCell ref="C637:D637"/>
    <mergeCell ref="A687:H687"/>
    <mergeCell ref="F732:F739"/>
    <mergeCell ref="H632:H638"/>
    <mergeCell ref="C640:D640"/>
    <mergeCell ref="C639:D639"/>
    <mergeCell ref="C643:D643"/>
    <mergeCell ref="H639:H645"/>
    <mergeCell ref="C660:D660"/>
    <mergeCell ref="A639:A645"/>
    <mergeCell ref="C692:D692"/>
    <mergeCell ref="C711:D711"/>
    <mergeCell ref="C723:D723"/>
    <mergeCell ref="C693:D693"/>
    <mergeCell ref="C705:D705"/>
    <mergeCell ref="C684:D684"/>
    <mergeCell ref="C784:D784"/>
    <mergeCell ref="C783:D783"/>
    <mergeCell ref="C699:D699"/>
    <mergeCell ref="C714:D714"/>
    <mergeCell ref="C715:D715"/>
    <mergeCell ref="E719:E724"/>
    <mergeCell ref="C778:D778"/>
    <mergeCell ref="C763:D763"/>
    <mergeCell ref="C747:D747"/>
    <mergeCell ref="C732:D732"/>
    <mergeCell ref="C733:D733"/>
    <mergeCell ref="C727:D727"/>
    <mergeCell ref="C721:D721"/>
    <mergeCell ref="C729:D729"/>
    <mergeCell ref="A767:H767"/>
    <mergeCell ref="E706:E707"/>
    <mergeCell ref="C675:D675"/>
    <mergeCell ref="C710:D710"/>
    <mergeCell ref="C770:D770"/>
    <mergeCell ref="C766:D766"/>
    <mergeCell ref="E732:E739"/>
    <mergeCell ref="C745:D745"/>
    <mergeCell ref="E682:E683"/>
    <mergeCell ref="C689:D689"/>
    <mergeCell ref="C754:D754"/>
    <mergeCell ref="B719:B724"/>
    <mergeCell ref="F725:F731"/>
    <mergeCell ref="C691:D691"/>
    <mergeCell ref="C695:D695"/>
    <mergeCell ref="C680:D680"/>
    <mergeCell ref="C685:D685"/>
    <mergeCell ref="E688:E689"/>
    <mergeCell ref="C701:D701"/>
    <mergeCell ref="C700:D700"/>
    <mergeCell ref="C698:D698"/>
    <mergeCell ref="E704:E705"/>
    <mergeCell ref="C706:D706"/>
    <mergeCell ref="E725:E731"/>
    <mergeCell ref="A718:H718"/>
    <mergeCell ref="A725:A731"/>
    <mergeCell ref="H725:H731"/>
    <mergeCell ref="C726:D726"/>
    <mergeCell ref="H719:H724"/>
    <mergeCell ref="C728:D728"/>
    <mergeCell ref="C719:D719"/>
    <mergeCell ref="H782:H788"/>
    <mergeCell ref="C781:D781"/>
    <mergeCell ref="C788:D788"/>
    <mergeCell ref="H796:H801"/>
    <mergeCell ref="B802:B808"/>
    <mergeCell ref="C795:D795"/>
    <mergeCell ref="E789:E795"/>
    <mergeCell ref="C797:D797"/>
    <mergeCell ref="C791:D791"/>
    <mergeCell ref="C793:D793"/>
    <mergeCell ref="C833:D833"/>
    <mergeCell ref="C822:D822"/>
    <mergeCell ref="H816:H822"/>
    <mergeCell ref="E802:E808"/>
    <mergeCell ref="C800:D800"/>
    <mergeCell ref="F796:F801"/>
    <mergeCell ref="C806:D806"/>
    <mergeCell ref="F816:F822"/>
    <mergeCell ref="F802:F808"/>
    <mergeCell ref="H809:H814"/>
    <mergeCell ref="A816:A822"/>
    <mergeCell ref="C817:D817"/>
    <mergeCell ref="A809:A814"/>
    <mergeCell ref="C821:D821"/>
    <mergeCell ref="B823:B829"/>
    <mergeCell ref="C810:D810"/>
    <mergeCell ref="C813:D813"/>
    <mergeCell ref="C809:D809"/>
    <mergeCell ref="B816:B822"/>
    <mergeCell ref="C826:D826"/>
    <mergeCell ref="H850:H856"/>
    <mergeCell ref="E850:E856"/>
    <mergeCell ref="C831:D831"/>
    <mergeCell ref="C855:D855"/>
    <mergeCell ref="C819:D819"/>
    <mergeCell ref="C835:D835"/>
    <mergeCell ref="F831:F836"/>
    <mergeCell ref="F844:F849"/>
    <mergeCell ref="C837:D837"/>
    <mergeCell ref="C840:D840"/>
    <mergeCell ref="E864:E870"/>
    <mergeCell ref="A863:H863"/>
    <mergeCell ref="C867:D867"/>
    <mergeCell ref="A837:A843"/>
    <mergeCell ref="C688:D688"/>
    <mergeCell ref="C696:D696"/>
    <mergeCell ref="C712:D712"/>
    <mergeCell ref="C734:D734"/>
    <mergeCell ref="C758:D758"/>
    <mergeCell ref="C720:D720"/>
    <mergeCell ref="H345:H350"/>
    <mergeCell ref="F371:F376"/>
    <mergeCell ref="F367:F370"/>
    <mergeCell ref="E558:E563"/>
    <mergeCell ref="C709:D709"/>
    <mergeCell ref="C666:D666"/>
    <mergeCell ref="C634:D634"/>
    <mergeCell ref="C672:D672"/>
    <mergeCell ref="C707:D707"/>
    <mergeCell ref="E698:E699"/>
    <mergeCell ref="C355:D355"/>
    <mergeCell ref="C374:D374"/>
    <mergeCell ref="C412:D412"/>
    <mergeCell ref="C428:D428"/>
    <mergeCell ref="C359:D359"/>
    <mergeCell ref="C380:D380"/>
    <mergeCell ref="C418:D418"/>
    <mergeCell ref="C361:D361"/>
    <mergeCell ref="C363:D363"/>
    <mergeCell ref="C366:D366"/>
    <mergeCell ref="B351:B357"/>
    <mergeCell ref="A341:A344"/>
    <mergeCell ref="B341:B344"/>
    <mergeCell ref="A320:A325"/>
    <mergeCell ref="C301:D301"/>
    <mergeCell ref="C356:D356"/>
    <mergeCell ref="B326:B332"/>
    <mergeCell ref="B308:B314"/>
    <mergeCell ref="B301:B307"/>
    <mergeCell ref="C340:D340"/>
    <mergeCell ref="C279:D279"/>
    <mergeCell ref="B265:B268"/>
    <mergeCell ref="B283:B289"/>
    <mergeCell ref="C277:D277"/>
    <mergeCell ref="A257:A263"/>
    <mergeCell ref="A326:A332"/>
    <mergeCell ref="A269:A274"/>
    <mergeCell ref="A295:A300"/>
    <mergeCell ref="A301:A307"/>
    <mergeCell ref="C302:D302"/>
    <mergeCell ref="A250:A256"/>
    <mergeCell ref="A244:A249"/>
    <mergeCell ref="A291:A294"/>
    <mergeCell ref="B291:B294"/>
    <mergeCell ref="B218:B223"/>
    <mergeCell ref="B269:B274"/>
    <mergeCell ref="A283:A289"/>
    <mergeCell ref="A240:A243"/>
    <mergeCell ref="B276:B282"/>
    <mergeCell ref="B224:B230"/>
    <mergeCell ref="C273:D273"/>
    <mergeCell ref="C262:D262"/>
    <mergeCell ref="C220:D220"/>
    <mergeCell ref="B257:B263"/>
    <mergeCell ref="B250:B256"/>
    <mergeCell ref="C181:D181"/>
    <mergeCell ref="C240:D240"/>
    <mergeCell ref="C225:D225"/>
    <mergeCell ref="C228:D228"/>
    <mergeCell ref="C272:D272"/>
    <mergeCell ref="C128:D128"/>
    <mergeCell ref="C141:D141"/>
    <mergeCell ref="C137:D137"/>
    <mergeCell ref="A213:H213"/>
    <mergeCell ref="A218:A223"/>
    <mergeCell ref="C214:D214"/>
    <mergeCell ref="C148:D148"/>
    <mergeCell ref="B165:B171"/>
    <mergeCell ref="F218:F223"/>
    <mergeCell ref="H218:H223"/>
    <mergeCell ref="H244:H249"/>
    <mergeCell ref="C667:D667"/>
    <mergeCell ref="C670:D670"/>
    <mergeCell ref="C681:D681"/>
    <mergeCell ref="A717:H717"/>
    <mergeCell ref="E708:E709"/>
    <mergeCell ref="C621:D621"/>
    <mergeCell ref="C613:D613"/>
    <mergeCell ref="C615:D615"/>
    <mergeCell ref="C614:D614"/>
    <mergeCell ref="C118:D118"/>
    <mergeCell ref="C540:D540"/>
    <mergeCell ref="C578:D578"/>
    <mergeCell ref="C576:D576"/>
    <mergeCell ref="C585:D585"/>
    <mergeCell ref="A802:A808"/>
    <mergeCell ref="C716:D716"/>
    <mergeCell ref="C759:D759"/>
    <mergeCell ref="C808:D808"/>
    <mergeCell ref="C606:D606"/>
    <mergeCell ref="C704:D704"/>
    <mergeCell ref="C597:D597"/>
    <mergeCell ref="H610:H616"/>
    <mergeCell ref="E610:E616"/>
    <mergeCell ref="F595:F601"/>
    <mergeCell ref="A602:H602"/>
    <mergeCell ref="C609:D609"/>
    <mergeCell ref="C610:D610"/>
    <mergeCell ref="C608:D608"/>
    <mergeCell ref="H603:H609"/>
    <mergeCell ref="F603:F609"/>
    <mergeCell ref="B595:B601"/>
    <mergeCell ref="C569:D569"/>
    <mergeCell ref="C566:D566"/>
    <mergeCell ref="E564:E570"/>
    <mergeCell ref="A526:A532"/>
    <mergeCell ref="C589:D589"/>
    <mergeCell ref="B573:B579"/>
    <mergeCell ref="C575:D575"/>
    <mergeCell ref="A572:H572"/>
    <mergeCell ref="H595:H601"/>
    <mergeCell ref="E573:E579"/>
    <mergeCell ref="B587:B593"/>
    <mergeCell ref="E587:E594"/>
    <mergeCell ref="F526:F534"/>
    <mergeCell ref="C565:D565"/>
    <mergeCell ref="C571:D571"/>
    <mergeCell ref="C570:D570"/>
    <mergeCell ref="C564:D564"/>
    <mergeCell ref="C582:D582"/>
    <mergeCell ref="C567:D567"/>
    <mergeCell ref="C369:D369"/>
    <mergeCell ref="C548:D548"/>
    <mergeCell ref="A496:H496"/>
    <mergeCell ref="C501:D501"/>
    <mergeCell ref="C399:D399"/>
    <mergeCell ref="E499:E500"/>
    <mergeCell ref="E506:E513"/>
    <mergeCell ref="C441:D441"/>
    <mergeCell ref="C483:D483"/>
    <mergeCell ref="A480:H480"/>
    <mergeCell ref="A436:H436"/>
    <mergeCell ref="C430:D430"/>
    <mergeCell ref="B558:B563"/>
    <mergeCell ref="C557:D557"/>
    <mergeCell ref="A558:A563"/>
    <mergeCell ref="A544:A550"/>
    <mergeCell ref="H544:H550"/>
    <mergeCell ref="C558:D558"/>
    <mergeCell ref="C495:D495"/>
    <mergeCell ref="F101:F105"/>
    <mergeCell ref="C104:D104"/>
    <mergeCell ref="C116:D116"/>
    <mergeCell ref="C109:D109"/>
    <mergeCell ref="C105:D105"/>
    <mergeCell ref="C183:D183"/>
    <mergeCell ref="C114:D114"/>
    <mergeCell ref="C161:D161"/>
    <mergeCell ref="C130:D130"/>
    <mergeCell ref="C115:D115"/>
    <mergeCell ref="F112:F116"/>
    <mergeCell ref="E127:E132"/>
    <mergeCell ref="C132:D132"/>
    <mergeCell ref="C547:D547"/>
    <mergeCell ref="A523:H523"/>
    <mergeCell ref="C123:D123"/>
    <mergeCell ref="C251:D251"/>
    <mergeCell ref="C159:D159"/>
    <mergeCell ref="C196:D196"/>
    <mergeCell ref="E493:E494"/>
    <mergeCell ref="C350:D350"/>
    <mergeCell ref="C327:D327"/>
    <mergeCell ref="H134:H139"/>
    <mergeCell ref="C149:D149"/>
    <mergeCell ref="F141:F146"/>
    <mergeCell ref="F134:F139"/>
    <mergeCell ref="E134:E139"/>
    <mergeCell ref="C167:D167"/>
    <mergeCell ref="A140:H140"/>
    <mergeCell ref="C254:D254"/>
    <mergeCell ref="A573:A579"/>
    <mergeCell ref="C135:D135"/>
    <mergeCell ref="C136:D136"/>
    <mergeCell ref="I961:I963"/>
    <mergeCell ref="C961:D961"/>
    <mergeCell ref="F961:F964"/>
    <mergeCell ref="A316:A319"/>
    <mergeCell ref="C143:D143"/>
    <mergeCell ref="B134:B139"/>
    <mergeCell ref="A564:A570"/>
    <mergeCell ref="J961:J963"/>
    <mergeCell ref="C962:D962"/>
    <mergeCell ref="C963:D963"/>
    <mergeCell ref="C964:D964"/>
    <mergeCell ref="A960:A963"/>
    <mergeCell ref="B960:B963"/>
    <mergeCell ref="C960:D960"/>
    <mergeCell ref="E960:E964"/>
    <mergeCell ref="F960:H960"/>
    <mergeCell ref="H961:H963"/>
  </mergeCells>
  <phoneticPr fontId="4" type="noConversion"/>
  <pageMargins left="0.31496062992125984" right="0.15748031496062992" top="0.59055118110236227" bottom="0.19685039370078741" header="0.62992125984251968" footer="0.15748031496062992"/>
  <pageSetup paperSize="9" scale="48" orientation="portrait"/>
  <headerFooter>
    <oddFooter>&amp;R&amp;14Лист &amp;P</oddFooter>
  </headerFooter>
  <rowBreaks count="28" manualBreakCount="28">
    <brk id="29" max="7" man="1"/>
    <brk id="73" max="7" man="1"/>
    <brk id="106" max="7" man="1"/>
    <brk id="140" max="7" man="1"/>
    <brk id="176" max="7" man="1"/>
    <brk id="200" max="7" man="1"/>
    <brk id="238" max="7" man="1"/>
    <brk id="275" max="7" man="1"/>
    <brk id="315" max="7" man="1"/>
    <brk id="358" max="7" man="1"/>
    <brk id="396" max="7" man="1"/>
    <brk id="436" max="7" man="1"/>
    <brk id="467" max="7" man="1"/>
    <brk id="480" max="7" man="1"/>
    <brk id="496" max="7" man="1"/>
    <brk id="523" max="7" man="1"/>
    <brk id="543" max="7" man="1"/>
    <brk id="572" max="7" man="1"/>
    <brk id="602" max="7" man="1"/>
    <brk id="631" max="7" man="1"/>
    <brk id="662" max="7" man="1"/>
    <brk id="687" max="7" man="1"/>
    <brk id="717" max="7" man="1"/>
    <brk id="767" max="7" man="1"/>
    <brk id="815" max="7" man="1"/>
    <brk id="863" max="7" man="1"/>
    <brk id="908" max="7" man="1"/>
    <brk id="948" max="7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Поршневые</vt:lpstr>
      <vt:lpstr>Поршневые!Область_печати</vt:lpstr>
    </vt:vector>
  </TitlesOfParts>
  <Company>КМЗ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Шамсиева Маргарита Юьревна</dc:creator>
  <cp:lastModifiedBy>Microsoft Office User</cp:lastModifiedBy>
  <cp:lastPrinted>2020-05-25T10:40:27Z</cp:lastPrinted>
  <dcterms:created xsi:type="dcterms:W3CDTF">2015-09-01T14:05:21Z</dcterms:created>
  <dcterms:modified xsi:type="dcterms:W3CDTF">2020-05-27T14:57:21Z</dcterms:modified>
</cp:coreProperties>
</file>